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7.xml" ContentType="application/vnd.openxmlformats-officedocument.spreadsheetml.worksheet+xml"/>
  <Override PartName="/xl/worksheets/sheet10.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xl/worksheets/sheet6.xml" ContentType="application/vnd.openxmlformats-officedocument.spreadsheetml.worksheet+xml"/>
  <Override PartName="/xl/worksheets/sheet1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sumen" sheetId="1" state="visible" r:id="rId3"/>
    <sheet name="Venta semanal" sheetId="2" state="visible" r:id="rId4"/>
    <sheet name="Marcas" sheetId="3" state="visible" r:id="rId5"/>
    <sheet name="Funnel" sheetId="4" state="visible" r:id="rId6"/>
    <sheet name="Inversión" sheetId="5" state="visible" r:id="rId7"/>
    <sheet name="Comparativo marcas" sheetId="6" state="visible" r:id="rId8"/>
    <sheet name="SEO" sheetId="7" state="visible" r:id="rId9"/>
    <sheet name="SKU Rosen" sheetId="8" state="visible" r:id="rId10"/>
    <sheet name="Secciones" sheetId="9" state="visible" r:id="rId11"/>
    <sheet name="Canales" sheetId="10" state="visible" r:id="rId12"/>
    <sheet name="Verificación" sheetId="11" state="visible" r:id="rId1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<sst xmlns="http://schemas.openxmlformats.org/spreadsheetml/2006/main" count="1540" uniqueCount="734">
  <si>
    <t xml:space="preserve">Colchonería y Rosen · ecommerce · 8 semanas</t>
  </si>
  <si>
    <t xml:space="preserve">Semanas ISO 26 a 33 · 22-jun al 16-ago-2026 · lectura semanal, sin comparación contra año anterior. Venta neta de notas de crédito y de despacho, mundo ventas, local 425 con el quiosco adentro.</t>
  </si>
  <si>
    <t xml:space="preserve">LO QUE DICE EL DATO</t>
  </si>
  <si>
    <t xml:space="preserve">La inversión de colchonería pierde participación del canal</t>
  </si>
  <si>
    <t xml:space="preserve">22,3% del total en la base 26-30 y 17,0% en la semana 33. Son 5,3 puntos menos, y la caída es sostenida</t>
  </si>
  <si>
    <t xml:space="preserve">Rosen NO está desfinanciado: ganó participación</t>
  </si>
  <si>
    <t xml:space="preserve">Pasó de 3,8% a 8,0% del presupuesto del departamento. La baja en pesos es el canal completo tras el evento</t>
  </si>
  <si>
    <t xml:space="preserve">Hay un evento adentro de la ventana: 30-jul al 6-ago</t>
  </si>
  <si>
    <t xml:space="preserve">Cae en las semanas 31 y 32, así que esas dos no sirven de base. Todo se compara contra el promedio 26-30</t>
  </si>
  <si>
    <t xml:space="preserve">El que se desploma es CIC, no Rosen</t>
  </si>
  <si>
    <t xml:space="preserve">Contra base limpia: CIC 65,5% menos, Rosen 15,1% menos y CELTA 27,3% más</t>
  </si>
  <si>
    <t xml:space="preserve">Toda la brecha de Rosen está en agregar al carro</t>
  </si>
  <si>
    <t xml:space="preserve">8,3% contra 10,2% del departamento. En los otros seis pasos del funnel va igual o mejor</t>
  </si>
  <si>
    <t xml:space="preserve">Contra base limpia la brecha se abre, no se cierra</t>
  </si>
  <si>
    <t xml:space="preserve">El departamento mejoró su funnel tras el evento y Rosen lo empeoró: conversión de 1,53% a 1,25%</t>
  </si>
  <si>
    <t xml:space="preserve">El departamento pierde dos de cada tres entre despacho y pago</t>
  </si>
  <si>
    <t xml:space="preserve">36,0% pasa de despacho a pago. Es la mayor fuga y es transversal, no de Rosen</t>
  </si>
  <si>
    <t xml:space="preserve">El evento no está en el calendario comercial</t>
  </si>
  <si>
    <t xml:space="preserve">Ni en calendario_eventos_comerciales ni en metas. Lo detecté por el dato de promociones</t>
  </si>
  <si>
    <t xml:space="preserve">CIFRAS ANCLA DE LA VENTANA</t>
  </si>
  <si>
    <t xml:space="preserve">Cifra</t>
  </si>
  <si>
    <t xml:space="preserve">ROSEN</t>
  </si>
  <si>
    <t xml:space="preserve">TOTAL DEPTO.</t>
  </si>
  <si>
    <t xml:space="preserve">Brecha</t>
  </si>
  <si>
    <t xml:space="preserve">Fuente</t>
  </si>
  <si>
    <t xml:space="preserve">Sesiones</t>
  </si>
  <si>
    <t xml:space="preserve">GA4 · Rosen de la tabla de marca, departamento de la vista del Pulso</t>
  </si>
  <si>
    <t xml:space="preserve">Vistas de ficha (PDP)</t>
  </si>
  <si>
    <t xml:space="preserve">GA4</t>
  </si>
  <si>
    <t xml:space="preserve">Transacciones</t>
  </si>
  <si>
    <t xml:space="preserve">Conversión (transacciones sobre sesiones)</t>
  </si>
  <si>
    <t xml:space="preserve">suma sobre suma, nunca promedio de tasas semanales</t>
  </si>
  <si>
    <t xml:space="preserve">Al carro sobre vistas de ficha</t>
  </si>
  <si>
    <t xml:space="preserve">el único paso donde Rosen queda abajo</t>
  </si>
  <si>
    <t xml:space="preserve">Pago sobre despacho</t>
  </si>
  <si>
    <t xml:space="preserve">la mayor fuga, y es del departamento completo</t>
  </si>
  <si>
    <t xml:space="preserve">Compra sobre pago</t>
  </si>
  <si>
    <t xml:space="preserve">parejo entre los dos</t>
  </si>
  <si>
    <t xml:space="preserve">Venta de la ventana</t>
  </si>
  <si>
    <t xml:space="preserve">ver la pestaña Venta semanal</t>
  </si>
  <si>
    <t xml:space="preserve">Venta de la semana 33</t>
  </si>
  <si>
    <t xml:space="preserve">Venta promedio de la base 26-30</t>
  </si>
  <si>
    <t xml:space="preserve">promedio semanal sin el evento</t>
  </si>
  <si>
    <t xml:space="preserve">Todo el libro es venta 1P. La definición completa está en la pestaña Venta semanal y no se repite en las demás.</t>
  </si>
  <si>
    <t xml:space="preserve">Las sesiones por marca no suman el departamento: una sesión que ve dos marcas cuenta en las dos.</t>
  </si>
  <si>
    <t xml:space="preserve">Venta de colchonería, semana a semana</t>
  </si>
  <si>
    <t xml:space="preserve">Venta 1P del ecommerce. Mundo ventas (electro, deco y vestuario; sin seguros ni servicios), con IVA, neta de notas de crédito y neta de despacho, contada por fecha de boleta. El kiosko no es un canal aparte: viene dentro del ecommerce y acá va separado para poder verlo.</t>
  </si>
  <si>
    <t xml:space="preserve">Semana</t>
  </si>
  <si>
    <t xml:space="preserve">Desde</t>
  </si>
  <si>
    <t xml:space="preserve">Mundo ventas</t>
  </si>
  <si>
    <t xml:space="preserve">Kiosko</t>
  </si>
  <si>
    <t xml:space="preserve">Venta total</t>
  </si>
  <si>
    <t xml:space="preserve">% kiosko</t>
  </si>
  <si>
    <t xml:space="preserve">Unidades</t>
  </si>
  <si>
    <t xml:space="preserve">Boletas</t>
  </si>
  <si>
    <t xml:space="preserve">Ticket</t>
  </si>
  <si>
    <t xml:space="preserve">WoW</t>
  </si>
  <si>
    <t xml:space="preserve">22-jun</t>
  </si>
  <si>
    <t xml:space="preserve">29-jun</t>
  </si>
  <si>
    <t xml:space="preserve">06-jul</t>
  </si>
  <si>
    <t xml:space="preserve">13-jul</t>
  </si>
  <si>
    <t xml:space="preserve">20-jul</t>
  </si>
  <si>
    <t xml:space="preserve">27-jul · evento</t>
  </si>
  <si>
    <t xml:space="preserve">03-ago · evento</t>
  </si>
  <si>
    <t xml:space="preserve">10-ago</t>
  </si>
  <si>
    <t xml:space="preserve">Base 26-30 (sin evento)</t>
  </si>
  <si>
    <t xml:space="preserve">Evento 31-32</t>
  </si>
  <si>
    <t xml:space="preserve">Semana 33</t>
  </si>
  <si>
    <t xml:space="preserve">Ventana completa</t>
  </si>
  <si>
    <t xml:space="preserve">El kiosko es la compra que el cliente hace desde el kiosko de una tienda. Pertenece al mundo ecommerce y viene dentro del mismo local, así que sumarlo aparte lo contaría dos veces.</t>
  </si>
  <si>
    <t xml:space="preserve">El ticket es venta sobre boletas. Las dos salen de la misma fuente y del mismo grano, así que se pueden dividir.</t>
  </si>
  <si>
    <t xml:space="preserve">Las semanas 31 y 32 van marcadas porque tienen el evento del 30 de julio al 6 de agosto y no sirven de base de comparación.</t>
  </si>
  <si>
    <t xml:space="preserve">Marcas de colchonería, semana a semana</t>
  </si>
  <si>
    <t xml:space="preserve">Venta 1P. La llave contiene marca Y departamento: estas marcas venden también en otros departamentos y a nivel marca darían otra cifra.</t>
  </si>
  <si>
    <t xml:space="preserve">Marca</t>
  </si>
  <si>
    <t xml:space="preserve">S26</t>
  </si>
  <si>
    <t xml:space="preserve">S27</t>
  </si>
  <si>
    <t xml:space="preserve">S28</t>
  </si>
  <si>
    <t xml:space="preserve">S29</t>
  </si>
  <si>
    <t xml:space="preserve">S30</t>
  </si>
  <si>
    <t xml:space="preserve">S31</t>
  </si>
  <si>
    <t xml:space="preserve">S32</t>
  </si>
  <si>
    <t xml:space="preserve">S33</t>
  </si>
  <si>
    <t xml:space="preserve">Ventana</t>
  </si>
  <si>
    <t xml:space="preserve">S33 vs S32</t>
  </si>
  <si>
    <t xml:space="preserve">CELTA</t>
  </si>
  <si>
    <t xml:space="preserve">CIC</t>
  </si>
  <si>
    <t xml:space="preserve">FLEX</t>
  </si>
  <si>
    <t xml:space="preserve">CASAIDEAL</t>
  </si>
  <si>
    <t xml:space="preserve">BELSOGNO</t>
  </si>
  <si>
    <t xml:space="preserve">CANNON HOME</t>
  </si>
  <si>
    <t xml:space="preserve">DECOCASA</t>
  </si>
  <si>
    <t xml:space="preserve">ALTAVISION</t>
  </si>
  <si>
    <t xml:space="preserve">DI PORETTI</t>
  </si>
  <si>
    <t xml:space="preserve">AZHOME</t>
  </si>
  <si>
    <t xml:space="preserve">Total departamento</t>
  </si>
  <si>
    <t xml:space="preserve">Participación de Rosen</t>
  </si>
  <si>
    <t xml:space="preserve">La participación de Rosen se mueve entre 13% y 19% según la semana, sin tendencia: no pierde terreno relativo.</t>
  </si>
  <si>
    <t xml:space="preserve">Quien se desploma en la semana 33 es CIC, con 73,5% menos que la semana anterior.</t>
  </si>
  <si>
    <t xml:space="preserve">Funnel de colchonería · mismas métricas del Pulso ecommerce</t>
  </si>
  <si>
    <t xml:space="preserve">GA4, grano sesión. Rosen sale de la tabla de marca, atribuido al producto visto en la sesión. OJO: las sesiones por marca NO suman el departamento, porque una sesión que ve dos marcas cuenta en las dos. Rosen está DENTRO del total del departamento, así que la brecha real contra el resto es mayor que la que se lee acá.</t>
  </si>
  <si>
    <t xml:space="preserve">DEPARTAMENTO COLCHONERÍA</t>
  </si>
  <si>
    <t xml:space="preserve">Vistas PDP</t>
  </si>
  <si>
    <t xml:space="preserve">Al carro</t>
  </si>
  <si>
    <t xml:space="preserve">Login</t>
  </si>
  <si>
    <t xml:space="preserve">Checkout</t>
  </si>
  <si>
    <t xml:space="preserve">Despacho</t>
  </si>
  <si>
    <t xml:space="preserve">Pago</t>
  </si>
  <si>
    <t xml:space="preserve">Compra</t>
  </si>
  <si>
    <t xml:space="preserve">Transacc.</t>
  </si>
  <si>
    <t xml:space="preserve">Ingresos</t>
  </si>
  <si>
    <t xml:space="preserve">27-jul</t>
  </si>
  <si>
    <t xml:space="preserve">03-ago</t>
  </si>
  <si>
    <t xml:space="preserve">TOTAL</t>
  </si>
  <si>
    <t xml:space="preserve">8 semanas</t>
  </si>
  <si>
    <t xml:space="preserve">PASO A PASO · dónde se pierde</t>
  </si>
  <si>
    <t xml:space="preserve">Paso del funnel</t>
  </si>
  <si>
    <t xml:space="preserve">Departamento</t>
  </si>
  <si>
    <t xml:space="preserve">Rosen</t>
  </si>
  <si>
    <t xml:space="preserve">Qué significa</t>
  </si>
  <si>
    <t xml:space="preserve">Vistas PDP sobre sesiones</t>
  </si>
  <si>
    <t xml:space="preserve">Casi toda sesión llega a una ficha: el tráfico entra por producto</t>
  </si>
  <si>
    <t xml:space="preserve">Al carro sobre vistas PDP</t>
  </si>
  <si>
    <t xml:space="preserve">AQUÍ ESTÁ LA BRECHA de Rosen: mira la ficha y no agrega</t>
  </si>
  <si>
    <t xml:space="preserve">Checkout sobre al carro</t>
  </si>
  <si>
    <t xml:space="preserve">Pasa de 100% porque un carro puede venir de una sesión anterior</t>
  </si>
  <si>
    <t xml:space="preserve">Despacho sobre checkout</t>
  </si>
  <si>
    <t xml:space="preserve">Elige dirección y forma de entrega</t>
  </si>
  <si>
    <t xml:space="preserve">La mayor fuga del departamento, y es pareja en las dos</t>
  </si>
  <si>
    <t xml:space="preserve">Cierre del pago, parejo en las dos</t>
  </si>
  <si>
    <t xml:space="preserve">El resultado de toda la cadena</t>
  </si>
  <si>
    <t xml:space="preserve">EL PREMIO SI ROSEN CONVIRTIERA COMO EL DEPARTAMENTO</t>
  </si>
  <si>
    <t xml:space="preserve">Transacciones de Rosen hoy</t>
  </si>
  <si>
    <t xml:space="preserve">Transacciones con la conversión del departamento</t>
  </si>
  <si>
    <t xml:space="preserve">Diferencia en 8 semanas, sin gastar un peso más</t>
  </si>
  <si>
    <t xml:space="preserve">La brecha de Rosen está en un solo paso: agregar al carro. En todos los demás va igual o mejor que el departamento.</t>
  </si>
  <si>
    <t xml:space="preserve">La mayor fuga del departamento completo es de despacho a pago: se pierden dos de cada tres sesiones que ya eligieron entrega. Es transversal, no de Rosen.</t>
  </si>
  <si>
    <t xml:space="preserve">El paso de checkout sobre al carro pasa de 100% porque a grano sesión un cliente puede llegar con el carro armado de una visita anterior. Por eso el funnel no se lee como cadena cerrada.</t>
  </si>
  <si>
    <t xml:space="preserve">Todas las tasas se calculan como división de sumas, nunca como promedio de tasas semanales.</t>
  </si>
  <si>
    <t xml:space="preserve">Inversión: participación del canal, no pesos sueltos</t>
  </si>
  <si>
    <t xml:space="preserve">Ecommerce más retail media. Las semanas 31 y 32 tienen el evento del 30-jul al 6-ago y no sirven de base: la comparación es contra el promedio de las semanas 26 a 30. Un solo camino de verificación, porque la facturación real de medios no vive en esta capa.</t>
  </si>
  <si>
    <t xml:space="preserve">Total ecommerce</t>
  </si>
  <si>
    <t xml:space="preserve">Colchonería</t>
  </si>
  <si>
    <t xml:space="preserve">% del total</t>
  </si>
  <si>
    <t xml:space="preserve">% de colchonería</t>
  </si>
  <si>
    <t xml:space="preserve">Semana 33 contra la base, en puntos</t>
  </si>
  <si>
    <t xml:space="preserve">Colchonería pasa de 22,3% del presupuesto del canal a 17,0%: la tajada se achica de forma sostenida, y eso no lo produce el evento.</t>
  </si>
  <si>
    <t xml:space="preserve">Rosen sube de 3,8% a 8,0% del presupuesto del departamento: no está desfinanciado, al revés.</t>
  </si>
  <si>
    <t xml:space="preserve">La caída en pesos de la semana 33 es el canal completo bajando tras el evento: el total del ecommerce va de 36,8 a 20,0 millones.</t>
  </si>
  <si>
    <t xml:space="preserve">CAMPAÑA POR CAMPAÑA · en pesos, para ubicar dónde se movió</t>
  </si>
  <si>
    <t xml:space="preserve">Campaña</t>
  </si>
  <si>
    <t xml:space="preserve">Base 26-30</t>
  </si>
  <si>
    <t xml:space="preserve">33 vs base</t>
  </si>
  <si>
    <t xml:space="preserve">Ecommerce · Google · colchoneria [PMax ROAS]</t>
  </si>
  <si>
    <t xml:space="preserve">Ecommerce · Google · muebles [PMax ROAS]</t>
  </si>
  <si>
    <t xml:space="preserve">Retail media · Google · colchoneria_celta [PMax]</t>
  </si>
  <si>
    <t xml:space="preserve">Retail media · Google · colchoneria_flex [PMax]</t>
  </si>
  <si>
    <t xml:space="preserve">Retail media · Google · colchoneria_cic [PMax]</t>
  </si>
  <si>
    <t xml:space="preserve">Retail media · Google · colchoneria_rosen [PMax]</t>
  </si>
  <si>
    <t xml:space="preserve">Ecommerce · Google · textil-camas [PMax]</t>
  </si>
  <si>
    <t xml:space="preserve">Ecommerce · Google · climatizacion [PMax]</t>
  </si>
  <si>
    <t xml:space="preserve">Ecommerce · Google · colchoneria [Search]</t>
  </si>
  <si>
    <t xml:space="preserve">Ecommerce · Google · ventas_pmax_roas_purchase_con-feed</t>
  </si>
  <si>
    <t xml:space="preserve">Ecommerce · Google · muebles [Search ROAS]</t>
  </si>
  <si>
    <t xml:space="preserve">Ecommerce · Google · textil-cama [Search]</t>
  </si>
  <si>
    <t xml:space="preserve">Retail media · Meta · colchoneria_celta [tráfico]</t>
  </si>
  <si>
    <t xml:space="preserve">Ecommerce · Meta · colchoneria [tráfico]</t>
  </si>
  <si>
    <t xml:space="preserve">Retail media · Google · colchoneria_celta [demand gen]</t>
  </si>
  <si>
    <t xml:space="preserve">Ecommerce · Meta · muebles [tráfico]</t>
  </si>
  <si>
    <t xml:space="preserve">TOTAL DECO</t>
  </si>
  <si>
    <t xml:space="preserve">La base de cada campaña es el promedio de las semanas 26 a 30, que excluye el evento. Comparar contra la semana 32 daría una caída inflada.</t>
  </si>
  <si>
    <t xml:space="preserve">EL EVENTO · detectado con el dato de promociones, porque no está en el calendario</t>
  </si>
  <si>
    <t xml:space="preserve">Fecha</t>
  </si>
  <si>
    <t xml:space="preserve">Promociones activas</t>
  </si>
  <si>
    <t xml:space="preserve">Venta en promoción</t>
  </si>
  <si>
    <t xml:space="preserve">Semana ISO</t>
  </si>
  <si>
    <t xml:space="preserve">2026-07-24</t>
  </si>
  <si>
    <t xml:space="preserve">2026-07-25</t>
  </si>
  <si>
    <t xml:space="preserve">2026-07-26</t>
  </si>
  <si>
    <t xml:space="preserve">2026-07-27</t>
  </si>
  <si>
    <t xml:space="preserve">2026-07-28</t>
  </si>
  <si>
    <t xml:space="preserve">2026-07-29</t>
  </si>
  <si>
    <t xml:space="preserve">2026-07-30</t>
  </si>
  <si>
    <t xml:space="preserve">2026-07-31</t>
  </si>
  <si>
    <t xml:space="preserve">2026-08-01</t>
  </si>
  <si>
    <t xml:space="preserve">2026-08-02</t>
  </si>
  <si>
    <t xml:space="preserve">2026-08-03</t>
  </si>
  <si>
    <t xml:space="preserve">2026-08-04</t>
  </si>
  <si>
    <t xml:space="preserve">2026-08-05</t>
  </si>
  <si>
    <t xml:space="preserve">2026-08-06</t>
  </si>
  <si>
    <t xml:space="preserve">2026-08-07</t>
  </si>
  <si>
    <t xml:space="preserve">2026-08-08</t>
  </si>
  <si>
    <t xml:space="preserve">2026-08-09</t>
  </si>
  <si>
    <t xml:space="preserve">2026-08-10</t>
  </si>
  <si>
    <t xml:space="preserve">2026-08-11</t>
  </si>
  <si>
    <t xml:space="preserve">2026-08-12</t>
  </si>
  <si>
    <t xml:space="preserve">El evento va del 30 de julio al 6 de agosto: ocho días seguidos con 12 a 16 promociones activas y venta en promoción sobre la mediana más dos desviaciones.</t>
  </si>
  <si>
    <t xml:space="preserve">Fuera de ese tramo hay días sueltos altos, que son ruido normal, no evento.</t>
  </si>
  <si>
    <t xml:space="preserve">NO está en calendario_eventos_comerciales ni en metas: las dos tablas solo traen el Cyber. Hay que completarlas.</t>
  </si>
  <si>
    <t xml:space="preserve">La ventana del evento se dedujo del dato, no de una fuente oficial. Si el calendario real es otro, las bases cambian.</t>
  </si>
  <si>
    <t xml:space="preserve">Las cuatro marcas comparadas · lo que descarté</t>
  </si>
  <si>
    <t xml:space="preserve">Estado de catálogo y precios verificados en hites.com en vivo el 17 de agosto de 2026 a las 15:41. La exclusividad de tarjeta se mide contra el precio que paga el cliente, nunca contra el precio lista.</t>
  </si>
  <si>
    <t xml:space="preserve">% al carro</t>
  </si>
  <si>
    <t xml:space="preserve">Conversión</t>
  </si>
  <si>
    <t xml:space="preserve">Precio promedio</t>
  </si>
  <si>
    <t xml:space="preserve">Venta ventana</t>
  </si>
  <si>
    <t xml:space="preserve">% con precio TH exclusivo</t>
  </si>
  <si>
    <t xml:space="preserve">Celta</t>
  </si>
  <si>
    <t xml:space="preserve">Flex</t>
  </si>
  <si>
    <t xml:space="preserve">Si la Tarjeta Hites explicara la conversión, Flex —la que más precio exclusivo tiene, 36,7%— debería convertir mejor, y es la que peor convierte de las cuatro.</t>
  </si>
  <si>
    <t xml:space="preserve">El orden de exclusividad de tarjeta (Flex, CIC, Celta, Rosen) y el de conversión (Celta, CIC, Rosen, Flex) no coinciden: no hay relación, y así se reporta.</t>
  </si>
  <si>
    <t xml:space="preserve">El precio promedio de Rosen queda entre Celta y CIC, así que tampoco está caro respecto de con quien compite.</t>
  </si>
  <si>
    <t xml:space="preserve">Lo que sí correlaciona perfecto con la conversión es la tasa de agregado al carro, que es otra forma de decir que el problema está en la ficha.</t>
  </si>
  <si>
    <t xml:space="preserve">Queda en pie una hipótesis sin probar: que el surtido publicado de Rosen no sea el que busca quien llega, o que la ficha no convenza. Se prueba mirando qué fichas reciben tráfico y no convierten.</t>
  </si>
  <si>
    <t xml:space="preserve">Visibilidad orgánica del mundo colchón · dos caminos</t>
  </si>
  <si>
    <t xml:space="preserve">Medido por CONSULTA (qué buscó la gente) y por PÁGINA (qué URL nuestra apareció). Los dos coinciden en la dirección y en que la última semana es la más baja. NO coinciden en la magnitud, así que no se publica un porcentaje único de caída.</t>
  </si>
  <si>
    <t xml:space="preserve">Clics consulta</t>
  </si>
  <si>
    <t xml:space="preserve">Impresiones consulta</t>
  </si>
  <si>
    <t xml:space="preserve">CTR consulta</t>
  </si>
  <si>
    <t xml:space="preserve">Consultas</t>
  </si>
  <si>
    <t xml:space="preserve">Clics página</t>
  </si>
  <si>
    <t xml:space="preserve">Impresiones página</t>
  </si>
  <si>
    <t xml:space="preserve">CTR página</t>
  </si>
  <si>
    <t xml:space="preserve">URLs</t>
  </si>
  <si>
    <t xml:space="preserve">1ª mitad (S26-29)</t>
  </si>
  <si>
    <t xml:space="preserve">2ª mitad (S30-33)</t>
  </si>
  <si>
    <t xml:space="preserve">Variación entre mitades</t>
  </si>
  <si>
    <t xml:space="preserve">El CTR se mantiene en los dos caminos: la gente no dejó de pinchar, Google dejó de mostrarnos. Es problema de posición, no de conversión.</t>
  </si>
  <si>
    <t xml:space="preserve">Se probaron tres formas de resumirlo en tasa semanal y dieron entre 2,2% y 5,9%. Ninguna cierra contra las otras, así que esa cifra no se publica.</t>
  </si>
  <si>
    <t xml:space="preserve">Los productos Rosen que vendieron, y su estado hoy</t>
  </si>
  <si>
    <t xml:space="preserve">Venta 1P de las 8 semanas. Estado, unidades y precio verificados en hites.com en vivo el 17 de agosto de 2026 a las 15:41. El sitio manda sobre la tabla: es lo que ve el cliente.</t>
  </si>
  <si>
    <t xml:space="preserve">SKU</t>
  </si>
  <si>
    <t xml:space="preserve">Producto</t>
  </si>
  <si>
    <t xml:space="preserve">Sección</t>
  </si>
  <si>
    <t xml:space="preserve">Venta 8 sem.</t>
  </si>
  <si>
    <t xml:space="preserve">Unid.</t>
  </si>
  <si>
    <t xml:space="preserve">Última venta</t>
  </si>
  <si>
    <t xml:space="preserve">Estado hoy</t>
  </si>
  <si>
    <t xml:space="preserve">Unid. sitio</t>
  </si>
  <si>
    <t xml:space="preserve">Precio que paga</t>
  </si>
  <si>
    <t xml:space="preserve">Precio tarjeta</t>
  </si>
  <si>
    <t xml:space="preserve">Retiro tienda</t>
  </si>
  <si>
    <t xml:space="preserve">916024001</t>
  </si>
  <si>
    <t xml:space="preserve">COLCHON NEW STYLE 4 PLUS 1.50X1.90</t>
  </si>
  <si>
    <t xml:space="preserve">COLCHONES</t>
  </si>
  <si>
    <t xml:space="preserve">2026-08-16</t>
  </si>
  <si>
    <t xml:space="preserve">comprable</t>
  </si>
  <si>
    <t xml:space="preserve">sí</t>
  </si>
  <si>
    <t xml:space="preserve">916030001</t>
  </si>
  <si>
    <t xml:space="preserve">CAMA NEW STYLE 4 PLUS 1.50X2 BD</t>
  </si>
  <si>
    <t xml:space="preserve">CAMA EUROPEA</t>
  </si>
  <si>
    <t xml:space="preserve">2026-08-14</t>
  </si>
  <si>
    <t xml:space="preserve">895526001</t>
  </si>
  <si>
    <t xml:space="preserve">CAMA ERGO T 1.50X2.00 BD</t>
  </si>
  <si>
    <t xml:space="preserve">895518001</t>
  </si>
  <si>
    <t xml:space="preserve">COLCHON ERGO T 1.05X1.90</t>
  </si>
  <si>
    <t xml:space="preserve">952370001</t>
  </si>
  <si>
    <t xml:space="preserve">CAMA EUR 2PL ROSEN 16022961</t>
  </si>
  <si>
    <t xml:space="preserve">886067001</t>
  </si>
  <si>
    <t xml:space="preserve">C/E WAVE 2 PL BN</t>
  </si>
  <si>
    <t xml:space="preserve">633752001</t>
  </si>
  <si>
    <t xml:space="preserve">COLCHON ART 4 2PLX1,90</t>
  </si>
  <si>
    <t xml:space="preserve">no</t>
  </si>
  <si>
    <t xml:space="preserve">916025001</t>
  </si>
  <si>
    <t xml:space="preserve">COLCHON NEW STYLE 4 PLUS 1.50X2</t>
  </si>
  <si>
    <t xml:space="preserve">745792001</t>
  </si>
  <si>
    <t xml:space="preserve">CAMA NEW STYLE 6 2PX2M BD</t>
  </si>
  <si>
    <t xml:space="preserve">745794001</t>
  </si>
  <si>
    <t xml:space="preserve">CAMA NEW STYLE 6 SKINGX2M BD</t>
  </si>
  <si>
    <t xml:space="preserve">2026-07-18</t>
  </si>
  <si>
    <t xml:space="preserve">969505001</t>
  </si>
  <si>
    <t xml:space="preserve">C/E 2P ROSEN TEMPO022378</t>
  </si>
  <si>
    <t xml:space="preserve">745793001</t>
  </si>
  <si>
    <t xml:space="preserve">CAMA NEW STYLE 6 KINGX2M BD</t>
  </si>
  <si>
    <t xml:space="preserve">769370001</t>
  </si>
  <si>
    <t xml:space="preserve">CAMA ART 4 SUPER KING</t>
  </si>
  <si>
    <t xml:space="preserve">2026-07-20</t>
  </si>
  <si>
    <t xml:space="preserve">633753001</t>
  </si>
  <si>
    <t xml:space="preserve">COLCHON ART 4 2PLX2,00</t>
  </si>
  <si>
    <t xml:space="preserve">916022001</t>
  </si>
  <si>
    <t xml:space="preserve">COLCHON NEW STYLE 4 PLUS 1.05X1.90</t>
  </si>
  <si>
    <t xml:space="preserve">937147001</t>
  </si>
  <si>
    <t xml:space="preserve">SET MUEBLES RACHEL KING GRIS</t>
  </si>
  <si>
    <t xml:space="preserve">DORMITORIO</t>
  </si>
  <si>
    <t xml:space="preserve">769366001</t>
  </si>
  <si>
    <t xml:space="preserve">CAMA ART 4 KING</t>
  </si>
  <si>
    <t xml:space="preserve">924782001</t>
  </si>
  <si>
    <t xml:space="preserve">CE NSTYLE 4 PLUS 1.50X2 BD R FERRA</t>
  </si>
  <si>
    <t xml:space="preserve">895524001</t>
  </si>
  <si>
    <t xml:space="preserve">CAMA ERGO T 1.05X2.0</t>
  </si>
  <si>
    <t xml:space="preserve">633754001</t>
  </si>
  <si>
    <t xml:space="preserve">COLCHON ART 4 1,80X2,00</t>
  </si>
  <si>
    <t xml:space="preserve">917010001</t>
  </si>
  <si>
    <t xml:space="preserve">CAMA ERGO T 1.05X2 RESP FERRARA</t>
  </si>
  <si>
    <t xml:space="preserve">937140001</t>
  </si>
  <si>
    <t xml:space="preserve">C/E ART 4 1.50X2 BD R RACHEL G</t>
  </si>
  <si>
    <t xml:space="preserve">782489001</t>
  </si>
  <si>
    <t xml:space="preserve">COLCHON KING ROSEN NEST KING</t>
  </si>
  <si>
    <t xml:space="preserve">910243001</t>
  </si>
  <si>
    <t xml:space="preserve">DIVAN C/E ERGOT 1.05X2+ALM SLIGHT</t>
  </si>
  <si>
    <t xml:space="preserve">CAMA AMERICANA</t>
  </si>
  <si>
    <t xml:space="preserve">745815001</t>
  </si>
  <si>
    <t xml:space="preserve">COLCHON NEW STYLE 6 2PX1.90</t>
  </si>
  <si>
    <t xml:space="preserve">946978001</t>
  </si>
  <si>
    <t xml:space="preserve">C/E ERGO T NEW 1.50X2BD R LUCIO GR</t>
  </si>
  <si>
    <t xml:space="preserve">745813001</t>
  </si>
  <si>
    <t xml:space="preserve">COLCHON NEW STYLE 6 1,5PLX1.90</t>
  </si>
  <si>
    <t xml:space="preserve">823897001</t>
  </si>
  <si>
    <t xml:space="preserve">COLCHON DRIVEN  2 PL</t>
  </si>
  <si>
    <t xml:space="preserve">895520001</t>
  </si>
  <si>
    <t xml:space="preserve">COLCHON ERGO T 1.50X1.90</t>
  </si>
  <si>
    <t xml:space="preserve">937007001</t>
  </si>
  <si>
    <t xml:space="preserve">C/E NEW STYLE 4 PLUS 1.35X2</t>
  </si>
  <si>
    <t xml:space="preserve">916020001</t>
  </si>
  <si>
    <t xml:space="preserve">COLCHON NEW STYLE 4 PLUS 0.90X1.90</t>
  </si>
  <si>
    <t xml:space="preserve">764740001</t>
  </si>
  <si>
    <t xml:space="preserve">CAMA TEMPO 1.50X2.00 BD</t>
  </si>
  <si>
    <t xml:space="preserve">2026-07-16</t>
  </si>
  <si>
    <t xml:space="preserve">764792001</t>
  </si>
  <si>
    <t xml:space="preserve">COLCHON TEMPO 1.50X1.90</t>
  </si>
  <si>
    <t xml:space="preserve">2026-08-13</t>
  </si>
  <si>
    <t xml:space="preserve">952368001</t>
  </si>
  <si>
    <t xml:space="preserve">CAMA EUR 1.5P ROSEN 16022959</t>
  </si>
  <si>
    <t xml:space="preserve">920654001</t>
  </si>
  <si>
    <t xml:space="preserve">CAMA TEMPO 1.80X2 RESP RACHEL</t>
  </si>
  <si>
    <t xml:space="preserve">2026-07-21</t>
  </si>
  <si>
    <t xml:space="preserve">764793001</t>
  </si>
  <si>
    <t xml:space="preserve">COLCHON TEMPO 1.50X2.00</t>
  </si>
  <si>
    <t xml:space="preserve">633750001</t>
  </si>
  <si>
    <t xml:space="preserve">COLCHON ART 4 1,5PLX1,90</t>
  </si>
  <si>
    <t xml:space="preserve">924787001</t>
  </si>
  <si>
    <t xml:space="preserve">CE N STYLE 4 PLUS 1.80X2 R RACHEL</t>
  </si>
  <si>
    <t xml:space="preserve">745791001</t>
  </si>
  <si>
    <t xml:space="preserve">CAMA NEW STYLE 6 2PX2M</t>
  </si>
  <si>
    <t xml:space="preserve">916026001</t>
  </si>
  <si>
    <t xml:space="preserve">COLCHON NEW STYLE 4 PLUS 1.80X2</t>
  </si>
  <si>
    <t xml:space="preserve">937117001</t>
  </si>
  <si>
    <t xml:space="preserve">C/E N STYLE 4 PLUS 1.80X2 R RACHEL</t>
  </si>
  <si>
    <t xml:space="preserve">633748001</t>
  </si>
  <si>
    <t xml:space="preserve">COLCHON ART 4 1PLX1,90</t>
  </si>
  <si>
    <t xml:space="preserve">769363001</t>
  </si>
  <si>
    <t xml:space="preserve">CAMA ART 4 2 PL BD</t>
  </si>
  <si>
    <t xml:space="preserve">2026-07-13</t>
  </si>
  <si>
    <t xml:space="preserve">937122001</t>
  </si>
  <si>
    <t xml:space="preserve">C/E TEMPO 1.50X2 BD R RACHEL G</t>
  </si>
  <si>
    <t xml:space="preserve">895562001</t>
  </si>
  <si>
    <t xml:space="preserve">BOXET ERGO T 0.90X2.0</t>
  </si>
  <si>
    <t xml:space="preserve">916023001</t>
  </si>
  <si>
    <t xml:space="preserve">COLCHON NEW STYLE 4 PLUS 1.05X2</t>
  </si>
  <si>
    <t xml:space="preserve">937082001</t>
  </si>
  <si>
    <t xml:space="preserve">C/E ERGO T NEW 1.80X2 R RACHEL G</t>
  </si>
  <si>
    <t xml:space="preserve">745790001</t>
  </si>
  <si>
    <t xml:space="preserve">CAMA NEW STYLE 6 1,5PLX2M</t>
  </si>
  <si>
    <t xml:space="preserve">2026-07-09</t>
  </si>
  <si>
    <t xml:space="preserve">904965001</t>
  </si>
  <si>
    <t xml:space="preserve">C/E ERGO T 1.05X2 RESP RACHEL</t>
  </si>
  <si>
    <t xml:space="preserve">633751001</t>
  </si>
  <si>
    <t xml:space="preserve">COLCHON ART 4 1,5PLX2,00</t>
  </si>
  <si>
    <t xml:space="preserve">886064001</t>
  </si>
  <si>
    <t xml:space="preserve">COLCHON WAVE 2 PL</t>
  </si>
  <si>
    <t xml:space="preserve">937115001</t>
  </si>
  <si>
    <t xml:space="preserve">C/E N STYLE4 PLUS 1.50X2BN R RACH</t>
  </si>
  <si>
    <t xml:space="preserve">782486001</t>
  </si>
  <si>
    <t xml:space="preserve">COLCHON KING ROSEN DRIVEN KING</t>
  </si>
  <si>
    <t xml:space="preserve">895564001</t>
  </si>
  <si>
    <t xml:space="preserve">BOXET ERGO T 1.50X2.0</t>
  </si>
  <si>
    <t xml:space="preserve">937081001</t>
  </si>
  <si>
    <t xml:space="preserve">C/E ERGO T NEW 1.50X2BD R RACHEL G</t>
  </si>
  <si>
    <t xml:space="preserve">888235001</t>
  </si>
  <si>
    <t xml:space="preserve">C/E NEW STYLE 6 2PL X 2.00 BD ANNA</t>
  </si>
  <si>
    <t xml:space="preserve">sin stock</t>
  </si>
  <si>
    <t xml:space="preserve">782485001</t>
  </si>
  <si>
    <t xml:space="preserve">COLCHON 2PL ROSEN DRIVEN 2 PL</t>
  </si>
  <si>
    <t xml:space="preserve">886573001</t>
  </si>
  <si>
    <t xml:space="preserve">SET MUEBLES DOLCE 2PL</t>
  </si>
  <si>
    <t xml:space="preserve">895563001</t>
  </si>
  <si>
    <t xml:space="preserve">BOXET ERGO T 1.05X2.0</t>
  </si>
  <si>
    <t xml:space="preserve">745816001</t>
  </si>
  <si>
    <t xml:space="preserve">COLCHON NEW STYLE 6 2PX2M</t>
  </si>
  <si>
    <t xml:space="preserve">910291001</t>
  </si>
  <si>
    <t xml:space="preserve">DIVAN C/E ERGO T+COL NS6 1.05X2</t>
  </si>
  <si>
    <t xml:space="preserve">823883001</t>
  </si>
  <si>
    <t xml:space="preserve">COLCHON ART 4 1.50X2+2 ALM 2P</t>
  </si>
  <si>
    <t xml:space="preserve">2026-07-15</t>
  </si>
  <si>
    <t xml:space="preserve">829619001</t>
  </si>
  <si>
    <t xml:space="preserve">C/E ART 4 2.00X2+2 ALM KING</t>
  </si>
  <si>
    <t xml:space="preserve">920734001</t>
  </si>
  <si>
    <t xml:space="preserve">DIVAN NEW STYLE 4 PLUS 1.05X2</t>
  </si>
  <si>
    <t xml:space="preserve">937006001</t>
  </si>
  <si>
    <t xml:space="preserve">COLCHON NEW STYLE 4 PLUS 1.35X2</t>
  </si>
  <si>
    <t xml:space="preserve">782503001</t>
  </si>
  <si>
    <t xml:space="preserve">C/E 2P ROSEN NEST 2 PL X</t>
  </si>
  <si>
    <t xml:space="preserve">2026-07-04</t>
  </si>
  <si>
    <t xml:space="preserve">937048001</t>
  </si>
  <si>
    <t xml:space="preserve">C/E N STYLE 4 PLUS 1.80X2 FERR G</t>
  </si>
  <si>
    <t xml:space="preserve">2026-07-12</t>
  </si>
  <si>
    <t xml:space="preserve">764791001</t>
  </si>
  <si>
    <t xml:space="preserve">COLCHON TEMPO 1.05X2.00</t>
  </si>
  <si>
    <t xml:space="preserve">911292001</t>
  </si>
  <si>
    <t xml:space="preserve">COLCHON INDIE 1.50X2</t>
  </si>
  <si>
    <t xml:space="preserve">895523001</t>
  </si>
  <si>
    <t xml:space="preserve">CAMA ERGO T 0.90X2.0</t>
  </si>
  <si>
    <t xml:space="preserve">895516001</t>
  </si>
  <si>
    <t xml:space="preserve">COLCHON ERGO T 0.90X1.90</t>
  </si>
  <si>
    <t xml:space="preserve">916029001</t>
  </si>
  <si>
    <t xml:space="preserve">CAMA NEW STYLE 4 PLUS 1.50X2 BN</t>
  </si>
  <si>
    <t xml:space="preserve">937087001</t>
  </si>
  <si>
    <t xml:space="preserve">C/E ERGO T NEW 1.80X2 RACHEL G</t>
  </si>
  <si>
    <t xml:space="preserve">952402001</t>
  </si>
  <si>
    <t xml:space="preserve">C/EUROPEA 2PL ROSEN 16022809</t>
  </si>
  <si>
    <t xml:space="preserve">2026-08-15</t>
  </si>
  <si>
    <t xml:space="preserve">937111001</t>
  </si>
  <si>
    <t xml:space="preserve">C/E N STYLE 4 PLUS 1.50X2BD RACHEL</t>
  </si>
  <si>
    <t xml:space="preserve">919402001</t>
  </si>
  <si>
    <t xml:space="preserve">CE NEW STYLE 4 PLUS 1.50X2 BD RACH</t>
  </si>
  <si>
    <t xml:space="preserve">895592001</t>
  </si>
  <si>
    <t xml:space="preserve">BOXET ERGO T 1.50X2.0 TABOR GRAF</t>
  </si>
  <si>
    <t xml:space="preserve">910281001</t>
  </si>
  <si>
    <t xml:space="preserve">C/E WAVE 1.05X1.90+ALM</t>
  </si>
  <si>
    <t xml:space="preserve">823874001</t>
  </si>
  <si>
    <t xml:space="preserve">C/E TEMPO 2P BD RESP ISSEY GRAF</t>
  </si>
  <si>
    <t xml:space="preserve">2026-06-25</t>
  </si>
  <si>
    <t xml:space="preserve">946990001</t>
  </si>
  <si>
    <t xml:space="preserve">C/E NS4 PLUS 1.50X2BD LUCIO CHOC</t>
  </si>
  <si>
    <t xml:space="preserve">764811001</t>
  </si>
  <si>
    <t xml:space="preserve">CAMA TEMPO 2.00X2.00</t>
  </si>
  <si>
    <t xml:space="preserve">937009001</t>
  </si>
  <si>
    <t xml:space="preserve">C/E ART 4 1.50X2 BD R FERRARA</t>
  </si>
  <si>
    <t xml:space="preserve">2026-07-10</t>
  </si>
  <si>
    <t xml:space="preserve">952385001</t>
  </si>
  <si>
    <t xml:space="preserve">C/EUROPEA 2PL ROSEN 16022976</t>
  </si>
  <si>
    <t xml:space="preserve">950502001</t>
  </si>
  <si>
    <t xml:space="preserve">C/E ART 4 1.05X2 RACHEL</t>
  </si>
  <si>
    <t xml:space="preserve">769365001</t>
  </si>
  <si>
    <t xml:space="preserve">C/E ART 4 1.50X2.00 BD+2 ALM 2P</t>
  </si>
  <si>
    <t xml:space="preserve">2026-06-24</t>
  </si>
  <si>
    <t xml:space="preserve">745817001</t>
  </si>
  <si>
    <t xml:space="preserve">COLCHON NEW STYLE 6 KINGX2M</t>
  </si>
  <si>
    <t xml:space="preserve">824031001</t>
  </si>
  <si>
    <t xml:space="preserve">SET 2 ALMOHADAS SOFT LIGHT 50X70</t>
  </si>
  <si>
    <t xml:space="preserve">ALMOHADA</t>
  </si>
  <si>
    <t xml:space="preserve">937106001</t>
  </si>
  <si>
    <t xml:space="preserve">C/E NEW STYLE 6 1.50X2BD R RACHEL</t>
  </si>
  <si>
    <t xml:space="preserve">937105001</t>
  </si>
  <si>
    <t xml:space="preserve">C/E NEW STYLE 6 1.50X2BN R RACHEL</t>
  </si>
  <si>
    <t xml:space="preserve">2026-07-02</t>
  </si>
  <si>
    <t xml:space="preserve">855510001</t>
  </si>
  <si>
    <t xml:space="preserve">C/E NEW STYLE 6 2PL BD RESP FERRARA</t>
  </si>
  <si>
    <t xml:space="preserve">904968001</t>
  </si>
  <si>
    <t xml:space="preserve">C/E ERGO T 1.80X2 RESP RACHEL</t>
  </si>
  <si>
    <t xml:space="preserve">2026-06-30</t>
  </si>
  <si>
    <t xml:space="preserve">920772001</t>
  </si>
  <si>
    <t xml:space="preserve">BOXET NEW STYLE 6 1.50X2</t>
  </si>
  <si>
    <t xml:space="preserve">2026-06-28</t>
  </si>
  <si>
    <t xml:space="preserve">919404001</t>
  </si>
  <si>
    <t xml:space="preserve">CE NEW STYLE4PLUS 1.50X2 BD R RACH</t>
  </si>
  <si>
    <t xml:space="preserve">2026-06-22</t>
  </si>
  <si>
    <t xml:space="preserve">950507001</t>
  </si>
  <si>
    <t xml:space="preserve">C/E ART 4 1.05X2 R RACHEL</t>
  </si>
  <si>
    <t xml:space="preserve">764799001</t>
  </si>
  <si>
    <t xml:space="preserve">C/E TEMPO 1.50X2 BD+2 ALM 2P</t>
  </si>
  <si>
    <t xml:space="preserve">912456001</t>
  </si>
  <si>
    <t xml:space="preserve">ALM MEMORY MAX ESENCIAL AMERICANA</t>
  </si>
  <si>
    <t xml:space="preserve">913631001</t>
  </si>
  <si>
    <t xml:space="preserve">DIVAN PRATTA 1.05X2 R RACHEL</t>
  </si>
  <si>
    <t xml:space="preserve">823935001</t>
  </si>
  <si>
    <t xml:space="preserve">C/E NEW STYLE 6  1.5P MUEB FERRARA</t>
  </si>
  <si>
    <t xml:space="preserve">941429001</t>
  </si>
  <si>
    <t xml:space="preserve">C/E NSTYLE 4 PLUS1.35X2 R DOLCE</t>
  </si>
  <si>
    <t xml:space="preserve">2026-06-27</t>
  </si>
  <si>
    <t xml:space="preserve">952380001</t>
  </si>
  <si>
    <t xml:space="preserve">C/EUROPEA 2PL ROSEN 16022971</t>
  </si>
  <si>
    <t xml:space="preserve">952400001</t>
  </si>
  <si>
    <t xml:space="preserve">C/EUROPEA 2PL ROSEN 16022991</t>
  </si>
  <si>
    <t xml:space="preserve">2026-07-17</t>
  </si>
  <si>
    <t xml:space="preserve">946997001</t>
  </si>
  <si>
    <t xml:space="preserve">DIVAN ERGO T NEW 1.05X2 R LUCIO CH</t>
  </si>
  <si>
    <t xml:space="preserve">952390001</t>
  </si>
  <si>
    <t xml:space="preserve">C/EUROPEA 2PL ROSEN 16022981</t>
  </si>
  <si>
    <t xml:space="preserve">904920001</t>
  </si>
  <si>
    <t xml:space="preserve">C/E ERGO T 1.50X2 BD RP FERRARA</t>
  </si>
  <si>
    <t xml:space="preserve">969504001</t>
  </si>
  <si>
    <t xml:space="preserve">C/E 1,5P ROSEN TEMPO022377</t>
  </si>
  <si>
    <t xml:space="preserve">2026-06-26</t>
  </si>
  <si>
    <t xml:space="preserve">924997001</t>
  </si>
  <si>
    <t xml:space="preserve">C/E INDIE P/MAD 1.50X2 BD</t>
  </si>
  <si>
    <t xml:space="preserve">2026-06-29</t>
  </si>
  <si>
    <t xml:space="preserve">920750001</t>
  </si>
  <si>
    <t xml:space="preserve">BOXET NEW STYLE 4 PLUS 1.05X2</t>
  </si>
  <si>
    <t xml:space="preserve">645563001</t>
  </si>
  <si>
    <t xml:space="preserve">CAMAROTE ROSEN LIVERPOOL 1 PL</t>
  </si>
  <si>
    <t xml:space="preserve">910279001</t>
  </si>
  <si>
    <t xml:space="preserve">SET 2 C/ES WAVE 0.90X1.90</t>
  </si>
  <si>
    <t xml:space="preserve">920749001</t>
  </si>
  <si>
    <t xml:space="preserve">BOXET NEW STYLE 4 PLUS 0.90X2</t>
  </si>
  <si>
    <t xml:space="preserve">895540001</t>
  </si>
  <si>
    <t xml:space="preserve">CAMA ERGO T 1.05X2.0 FERRARA</t>
  </si>
  <si>
    <t xml:space="preserve">937084001</t>
  </si>
  <si>
    <t xml:space="preserve">C/E ERGO T NEW 1.05X2 RACHEL G</t>
  </si>
  <si>
    <t xml:space="preserve">925015001</t>
  </si>
  <si>
    <t xml:space="preserve">C/E INDIE P/MAD 0.90X2 R RACHEL</t>
  </si>
  <si>
    <t xml:space="preserve">2026-07-19</t>
  </si>
  <si>
    <t xml:space="preserve">946983001</t>
  </si>
  <si>
    <t xml:space="preserve">C/E NEW STYLE 6 1.05X2 R LUCIO GRA</t>
  </si>
  <si>
    <t xml:space="preserve">824024001</t>
  </si>
  <si>
    <t xml:space="preserve">C/E EUROPEA ART 4  1.5 P</t>
  </si>
  <si>
    <t xml:space="preserve">745818001</t>
  </si>
  <si>
    <t xml:space="preserve">COLCHON NEW STYLE 6 SKINGX2M</t>
  </si>
  <si>
    <t xml:space="preserve">910290001</t>
  </si>
  <si>
    <t xml:space="preserve">C/E NEW STYLE6 1.05X2 RESP FERRARA</t>
  </si>
  <si>
    <t xml:space="preserve">2026-07-01</t>
  </si>
  <si>
    <t xml:space="preserve">745811001</t>
  </si>
  <si>
    <t xml:space="preserve">COLCHON NEW STYLE 6 1PLX1.90</t>
  </si>
  <si>
    <t xml:space="preserve">911299001</t>
  </si>
  <si>
    <t xml:space="preserve">COLCHON INDIE 0.90X1.90</t>
  </si>
  <si>
    <t xml:space="preserve">764796001</t>
  </si>
  <si>
    <t xml:space="preserve">CAMA TEMPO 1.05X2.00</t>
  </si>
  <si>
    <t xml:space="preserve">911293001</t>
  </si>
  <si>
    <t xml:space="preserve">COLCHON INDIE 1.80X2</t>
  </si>
  <si>
    <t xml:space="preserve">920746001</t>
  </si>
  <si>
    <t xml:space="preserve">CAMA N STYLE 4 PLUS 1.05X2 R TABOR</t>
  </si>
  <si>
    <t xml:space="preserve">657603001</t>
  </si>
  <si>
    <t xml:space="preserve">ALMOH. ROSEN SOFT LIGHT</t>
  </si>
  <si>
    <t xml:space="preserve">789093001</t>
  </si>
  <si>
    <t xml:space="preserve">ALMOHADA EXTRA 50X70</t>
  </si>
  <si>
    <t xml:space="preserve">924780001</t>
  </si>
  <si>
    <t xml:space="preserve">CE N STYLE 4 PLUS 1.05X2 R FERRARA</t>
  </si>
  <si>
    <t xml:space="preserve">937049001</t>
  </si>
  <si>
    <t xml:space="preserve">C/E N STYLE 4 PLUS 0.90X2 R FERR G</t>
  </si>
  <si>
    <t xml:space="preserve">904964001</t>
  </si>
  <si>
    <t xml:space="preserve">C/E ERGO T 0.90X2 RESP RACHEL</t>
  </si>
  <si>
    <t xml:space="preserve">924779001</t>
  </si>
  <si>
    <t xml:space="preserve">CE N STYLE 4 PLUS 0.90X2 R FERRARA</t>
  </si>
  <si>
    <t xml:space="preserve">916021001</t>
  </si>
  <si>
    <t xml:space="preserve">COLCHON NEW STYLE 4 PLUS 0.90X2</t>
  </si>
  <si>
    <t xml:space="preserve">824034001</t>
  </si>
  <si>
    <t xml:space="preserve">SET 2 ALMOHADAS SOFT PLUS 50X70</t>
  </si>
  <si>
    <t xml:space="preserve">929351001</t>
  </si>
  <si>
    <t xml:space="preserve">SET BASE CAFE MORO 1.80X2</t>
  </si>
  <si>
    <t xml:space="preserve">916027001</t>
  </si>
  <si>
    <t xml:space="preserve">CAMA NEW STYLE 4 PLUS 0.90X2</t>
  </si>
  <si>
    <t xml:space="preserve">946993001</t>
  </si>
  <si>
    <t xml:space="preserve">C/E WAVE 1.05X1.90 R LUCIO GRAFITO</t>
  </si>
  <si>
    <t xml:space="preserve">952398001</t>
  </si>
  <si>
    <t xml:space="preserve">C/EUROPEA 1.5P ROSEN 16022989</t>
  </si>
  <si>
    <t xml:space="preserve">910251001</t>
  </si>
  <si>
    <t xml:space="preserve">COLCHON ERGO T 1.05X2+ALM</t>
  </si>
  <si>
    <t xml:space="preserve">745789001</t>
  </si>
  <si>
    <t xml:space="preserve">CAMA NEW STYLE 6 1PLX2M</t>
  </si>
  <si>
    <t xml:space="preserve">916028001</t>
  </si>
  <si>
    <t xml:space="preserve">CAMA NEW STYLE 4 PLUS 1.05X2</t>
  </si>
  <si>
    <t xml:space="preserve">910390001</t>
  </si>
  <si>
    <t xml:space="preserve">COLCHON UPLINE 1.50X2.00</t>
  </si>
  <si>
    <t xml:space="preserve">910259001</t>
  </si>
  <si>
    <t xml:space="preserve">C/E ERGO T 1.05X2+ALM</t>
  </si>
  <si>
    <t xml:space="preserve">886063001</t>
  </si>
  <si>
    <t xml:space="preserve">COLCHON WAVE 1.5 PL</t>
  </si>
  <si>
    <t xml:space="preserve">892963001</t>
  </si>
  <si>
    <t xml:space="preserve">SET 2 ALMOH MEMORY MAX BASIC KING</t>
  </si>
  <si>
    <t xml:space="preserve">910278001</t>
  </si>
  <si>
    <t xml:space="preserve">SET 2 COLCHONES WAVE 0.90X1.90</t>
  </si>
  <si>
    <t xml:space="preserve">615702001</t>
  </si>
  <si>
    <t xml:space="preserve">ALMOHADA MEMORY MAX AMERICANA</t>
  </si>
  <si>
    <t xml:space="preserve">952367001</t>
  </si>
  <si>
    <t xml:space="preserve">CAMA EUR 1PL ROSEN 16022958</t>
  </si>
  <si>
    <t xml:space="preserve">886066001</t>
  </si>
  <si>
    <t xml:space="preserve">C/E WAVE 1.5 PL</t>
  </si>
  <si>
    <t xml:space="preserve">2026-07-03</t>
  </si>
  <si>
    <t xml:space="preserve">911291001</t>
  </si>
  <si>
    <t xml:space="preserve">COLCHON INDIE 1.05X2</t>
  </si>
  <si>
    <t xml:space="preserve">857267001</t>
  </si>
  <si>
    <t xml:space="preserve">VELADOR CHARLES</t>
  </si>
  <si>
    <t xml:space="preserve">892959001</t>
  </si>
  <si>
    <t xml:space="preserve">SET 2 ALMOHADAS EXTRA 50X90</t>
  </si>
  <si>
    <t xml:space="preserve">911301001</t>
  </si>
  <si>
    <t xml:space="preserve">COLCHON INDIE 1.50X1.90</t>
  </si>
  <si>
    <t xml:space="preserve">895522001</t>
  </si>
  <si>
    <t xml:space="preserve">COLCHON ERGO T 1.80X2.0</t>
  </si>
  <si>
    <t xml:space="preserve">952365001</t>
  </si>
  <si>
    <t xml:space="preserve">COLCHON 2P ROSEN 14016578</t>
  </si>
  <si>
    <t xml:space="preserve">952364001</t>
  </si>
  <si>
    <t xml:space="preserve">COLCHON 2P ROSEN 14016577</t>
  </si>
  <si>
    <t xml:space="preserve">912451001</t>
  </si>
  <si>
    <t xml:space="preserve">ALMOHADA MEMORY MAX BASIC CERVICAL</t>
  </si>
  <si>
    <t xml:space="preserve">824033001</t>
  </si>
  <si>
    <t xml:space="preserve">ALMOHADA PLUS 50X70</t>
  </si>
  <si>
    <t xml:space="preserve">952363001</t>
  </si>
  <si>
    <t xml:space="preserve">COLCHON 1,5P ROSEN 14016576</t>
  </si>
  <si>
    <t xml:space="preserve">789094001</t>
  </si>
  <si>
    <t xml:space="preserve">ALMOHADA EXTRA KING 50 X 90</t>
  </si>
  <si>
    <t xml:space="preserve">892953001</t>
  </si>
  <si>
    <t xml:space="preserve">SET 2 ALMOHADA PLUS 50X90 </t>
  </si>
  <si>
    <t xml:space="preserve">929348001</t>
  </si>
  <si>
    <t xml:space="preserve">SET BASE CAFE MORO 1.05X2</t>
  </si>
  <si>
    <t xml:space="preserve">952362001</t>
  </si>
  <si>
    <t xml:space="preserve">COLCHON 1,5P ROSEN 14016575</t>
  </si>
  <si>
    <t xml:space="preserve">892958001</t>
  </si>
  <si>
    <t xml:space="preserve">SET 2 ALMOHADAS EXTRA 50X70</t>
  </si>
  <si>
    <t xml:space="preserve">912453001</t>
  </si>
  <si>
    <t xml:space="preserve">ALM COPPER HEALTH VISCOGEL AMERIC</t>
  </si>
  <si>
    <t xml:space="preserve">937151001</t>
  </si>
  <si>
    <t xml:space="preserve">RESPALDO FERRARA KING GRIS</t>
  </si>
  <si>
    <t xml:space="preserve">2026-07-06</t>
  </si>
  <si>
    <t xml:space="preserve">823882001</t>
  </si>
  <si>
    <t xml:space="preserve">RESPALDO VENETO 2 PL</t>
  </si>
  <si>
    <t xml:space="preserve">937144001</t>
  </si>
  <si>
    <t xml:space="preserve">RESPALDO RACHEL KING GRIS</t>
  </si>
  <si>
    <t xml:space="preserve">937150001</t>
  </si>
  <si>
    <t xml:space="preserve">RESPALDO FERRARA 2PL GRIS</t>
  </si>
  <si>
    <t xml:space="preserve">2026-07-14</t>
  </si>
  <si>
    <t xml:space="preserve">811734001</t>
  </si>
  <si>
    <t xml:space="preserve">RESPALDO FERRARA 2 PL</t>
  </si>
  <si>
    <t xml:space="preserve">919366001</t>
  </si>
  <si>
    <t xml:space="preserve">RESPALDO MAURICE GRIS 2PL</t>
  </si>
  <si>
    <t xml:space="preserve">892952001</t>
  </si>
  <si>
    <t xml:space="preserve">SET 2 ALMOHADA LIGHT 50X90 </t>
  </si>
  <si>
    <t xml:space="preserve">823918001</t>
  </si>
  <si>
    <t xml:space="preserve">VELADOR FERRARA</t>
  </si>
  <si>
    <t xml:space="preserve">912455001</t>
  </si>
  <si>
    <t xml:space="preserve">ALM COPPER HEALTH MICROFIBRA 50X70</t>
  </si>
  <si>
    <t xml:space="preserve">956189001</t>
  </si>
  <si>
    <t xml:space="preserve">ALMOHADA 1PL ROSEN ALM SFT 50X7</t>
  </si>
  <si>
    <t xml:space="preserve">824035001</t>
  </si>
  <si>
    <t xml:space="preserve">SET 4 ALMOHADAS SOFT PLUS 50X70</t>
  </si>
  <si>
    <t xml:space="preserve">824032001</t>
  </si>
  <si>
    <t xml:space="preserve">ALMOHADA LIGHT 50X90</t>
  </si>
  <si>
    <t xml:space="preserve">905188001</t>
  </si>
  <si>
    <t xml:space="preserve">TOPPER MICROFIBRA 2 PL</t>
  </si>
  <si>
    <t xml:space="preserve">PROMOCIONES</t>
  </si>
  <si>
    <t xml:space="preserve">2026-07-05</t>
  </si>
  <si>
    <t xml:space="preserve">892962001</t>
  </si>
  <si>
    <t xml:space="preserve">SET 2 ALMOH AMER MEMORY MAX BASIC</t>
  </si>
  <si>
    <t xml:space="preserve">912457001</t>
  </si>
  <si>
    <t xml:space="preserve">ALMOHADA MEMORY MAX ESENCIAL KING</t>
  </si>
  <si>
    <t xml:space="preserve">892951001</t>
  </si>
  <si>
    <t xml:space="preserve">SET 4 ALMOHADAS PLUS 50X90</t>
  </si>
  <si>
    <t xml:space="preserve">823902001</t>
  </si>
  <si>
    <t xml:space="preserve">RESPALDO TABOR 1.5PL</t>
  </si>
  <si>
    <t xml:space="preserve">824036001</t>
  </si>
  <si>
    <t xml:space="preserve">ALMOHADA PLUS 50X90  </t>
  </si>
  <si>
    <t xml:space="preserve">916031001</t>
  </si>
  <si>
    <t xml:space="preserve">CAMA NEW STYLE 4 PLUS 1.80X2</t>
  </si>
  <si>
    <t xml:space="preserve">no consultado</t>
  </si>
  <si>
    <t xml:space="preserve">925006001</t>
  </si>
  <si>
    <t xml:space="preserve">C/E INDIE P/MAD 1.05X2 R FERRARA</t>
  </si>
  <si>
    <t xml:space="preserve">947005001</t>
  </si>
  <si>
    <t xml:space="preserve">C/E ERGO T NEW 1.50X2BD IVAR CHOC</t>
  </si>
  <si>
    <t xml:space="preserve">2026-07-07</t>
  </si>
  <si>
    <t xml:space="preserve">764795001</t>
  </si>
  <si>
    <t xml:space="preserve">COLCHON TEMPO 2.00X2.00</t>
  </si>
  <si>
    <t xml:space="preserve">895521001</t>
  </si>
  <si>
    <t xml:space="preserve">COLCHON ERGO T 1.50X2.0</t>
  </si>
  <si>
    <t xml:space="preserve">823910001</t>
  </si>
  <si>
    <t xml:space="preserve">SET MUEBLES FERRARA 2 PL</t>
  </si>
  <si>
    <t xml:space="preserve">929362001</t>
  </si>
  <si>
    <t xml:space="preserve">SET BASE CAMA BLACK 1.80X2</t>
  </si>
  <si>
    <t xml:space="preserve">Total</t>
  </si>
  <si>
    <t xml:space="preserve">"Precio que paga" es lo que paga un cliente sin Tarjeta Hites. Cuando el precio tarjeta lo iguala, no falta el dato: significa que la tarjeta no da ventaja en ese producto.</t>
  </si>
  <si>
    <t xml:space="preserve">Las unidades del sitio no son la señal de compra: manda el estado.</t>
  </si>
  <si>
    <t xml:space="preserve">Qué se vende dentro de colchonería</t>
  </si>
  <si>
    <t xml:space="preserve">Venta por sección y semana. Las órdenes no se incluyen porque a grano sección no son sumables.</t>
  </si>
  <si>
    <t xml:space="preserve">Participación</t>
  </si>
  <si>
    <t xml:space="preserve">BOX SPRING</t>
  </si>
  <si>
    <t xml:space="preserve">Las secciones suman el total del departamento en las 8 semanas, sin diferencia. Al ser venta 1P, todo producto tiene sección.</t>
  </si>
  <si>
    <t xml:space="preserve">De dónde llega el tráfico del departamento</t>
  </si>
  <si>
    <t xml:space="preserve">Sesiones por canal Growth y semana, GA4, último clic.</t>
  </si>
  <si>
    <t xml:space="preserve">Canal</t>
  </si>
  <si>
    <t xml:space="preserve">Paid Media</t>
  </si>
  <si>
    <t xml:space="preserve">Organic</t>
  </si>
  <si>
    <t xml:space="preserve">Directo</t>
  </si>
  <si>
    <t xml:space="preserve">Owned Media</t>
  </si>
  <si>
    <t xml:space="preserve">Social</t>
  </si>
  <si>
    <t xml:space="preserve">Verificación de cifras</t>
  </si>
  <si>
    <t xml:space="preserve">De dónde sale cada número y por qué caminos se comprobó.</t>
  </si>
  <si>
    <t xml:space="preserve">Veredicto</t>
  </si>
  <si>
    <t xml:space="preserve">Carril A · otra ruta</t>
  </si>
  <si>
    <t xml:space="preserve">Carril B · otra fuente</t>
  </si>
  <si>
    <t xml:space="preserve">Carril C · código</t>
  </si>
  <si>
    <t xml:space="preserve">Participación de colchonería en la inversión</t>
  </si>
  <si>
    <t xml:space="preserve">VERDE</t>
  </si>
  <si>
    <t xml:space="preserve">Colchonería sobre total ecommerce, semana a semana</t>
  </si>
  <si>
    <t xml:space="preserve">La serie cae 8 semanas seguidas, con y sin las del evento</t>
  </si>
  <si>
    <t xml:space="preserve">Las campañas suman el total del departamento</t>
  </si>
  <si>
    <t xml:space="preserve">Participación de Rosen en el departamento</t>
  </si>
  <si>
    <t xml:space="preserve">Rosen sobre inversión de colchonería, semana a semana</t>
  </si>
  <si>
    <t xml:space="preserve">Sube de 3,8% a 8,0% mientras su venta baja: dos señales opuestas</t>
  </si>
  <si>
    <t xml:space="preserve">Rosen mas el resto suman la inversión del departamento</t>
  </si>
  <si>
    <t xml:space="preserve">Ventana del evento 30-jul al 6-ago</t>
  </si>
  <si>
    <t xml:space="preserve">AMARILLO</t>
  </si>
  <si>
    <t xml:space="preserve">Venta en promoción diaria sobre mediana mas dos desviaciones</t>
  </si>
  <si>
    <t xml:space="preserve">No hay fuente oficial: no está en calendario_eventos_comerciales ni en metas</t>
  </si>
  <si>
    <t xml:space="preserve">Ocho días seguidos sobre el umbral, sin cortes</t>
  </si>
  <si>
    <t xml:space="preserve">Venta por marca contra base sin evento</t>
  </si>
  <si>
    <t xml:space="preserve">Promedio semanal de las semanas 26 a 30</t>
  </si>
  <si>
    <t xml:space="preserve">Las semanas 31 y 32 se excluyen por el evento, declarado</t>
  </si>
  <si>
    <t xml:space="preserve">Las marcas y las secciones suman el total en cada semana, sin diferencia</t>
  </si>
  <si>
    <t xml:space="preserve">Rosen convierte bajo el departamento</t>
  </si>
  <si>
    <t xml:space="preserve">GA4, suma sobre suma en la ventana completa</t>
  </si>
  <si>
    <t xml:space="preserve">Se cumple en las 8 semanas de 8, no depende del agregado</t>
  </si>
  <si>
    <t xml:space="preserve">Los pasos que encadenan encadenan en las 8 semanas</t>
  </si>
  <si>
    <t xml:space="preserve">Toda la brecha está en agregar al carro</t>
  </si>
  <si>
    <t xml:space="preserve">Al carro sobre vistas de ficha: 8,3% contra 10,2%</t>
  </si>
  <si>
    <t xml:space="preserve">De pago a compra la brecha casi desaparece: 56,7% contra 57,6%</t>
  </si>
  <si>
    <t xml:space="preserve">Cada paso menor o igual al anterior donde corresponde</t>
  </si>
  <si>
    <t xml:space="preserve">Contra base limpia la brecha se abre</t>
  </si>
  <si>
    <t xml:space="preserve">Conversión de Rosen de 1,53% a 1,25% entre base y semana 33</t>
  </si>
  <si>
    <t xml:space="preserve">El departamento va de 1,83% a 1,85% en el mismo tramo</t>
  </si>
  <si>
    <t xml:space="preserve">Las dos series salen de la misma tabla y el mismo corte</t>
  </si>
  <si>
    <t xml:space="preserve">Fuga de despacho a pago</t>
  </si>
  <si>
    <t xml:space="preserve">Vista del Pulso: 7.380 de 20.518 sesiones</t>
  </si>
  <si>
    <t xml:space="preserve">Rosen da 38,0% y el departamento 36,0%: casi iguales</t>
  </si>
  <si>
    <t xml:space="preserve">Pago menor o igual a despacho en las 8 semanas</t>
  </si>
  <si>
    <t xml:space="preserve">Catálogo Rosen comprable hoy</t>
  </si>
  <si>
    <t xml:space="preserve">Hiteo de los 179 SKU vendidos, 0 errores, sin bloqueo</t>
  </si>
  <si>
    <t xml:space="preserve">hites.com en vivo 17-ago 15:41 · MANDA EL SITIO</t>
  </si>
  <si>
    <t xml:space="preserve">178 comprables mas 1 sin stock = 179, universo cerrado</t>
  </si>
  <si>
    <t xml:space="preserve">La tarjeta explica la conversión</t>
  </si>
  <si>
    <t xml:space="preserve">REFUTADA</t>
  </si>
  <si>
    <t xml:space="preserve">Orden de exclusividad: Flex, CIC, Celta, Rosen</t>
  </si>
  <si>
    <t xml:space="preserve">Orden de conversión: Celta, CIC, Rosen, Flex. No coinciden</t>
  </si>
  <si>
    <t xml:space="preserve">Los dos órdenes comparados con código</t>
  </si>
  <si>
    <t xml:space="preserve">Inversión en pesos como medida de la caída</t>
  </si>
  <si>
    <t xml:space="preserve">DESCARTADA</t>
  </si>
  <si>
    <t xml:space="preserve">La semana 33 baja 48% en pesos contra la 32</t>
  </si>
  <si>
    <t xml:space="preserve">Pero la 32 es evento y todo el canal cae 46%: la comparación miente</t>
  </si>
  <si>
    <t xml:space="preserve">Se reemplaza por participación, que es el KPI que aguanta el evento</t>
  </si>
  <si>
    <t xml:space="preserve">LO QUE QUEDÓ SIN VERIFICAR</t>
  </si>
  <si>
    <t xml:space="preserve">Todo el libro es venta 1P, por decisión de alcance. El marketplace 3P queda fuera y no está en ninguna cifra.</t>
  </si>
  <si>
    <t xml:space="preserve">La inversión tiene un solo camino de recálculo. La facturación real de medios no está en esta capa: los montos sirven para comparar entre semanas y campañas, no como cifra de gasto auditada.</t>
  </si>
  <si>
    <t xml:space="preserve">La atribución de marca del funnel es de GA4 por el producto visto, y la de canal es de último clic. Una sesión que ve dos marcas cuenta en las dos, así que las sesiones por marca no suman el departamento.</t>
  </si>
  <si>
    <t xml:space="preserve">La magnitud de la caída del orgánico no está cerrada entre caminos y por eso no se publica un porcentaje. La dirección sí está verificada por los dos.</t>
  </si>
  <si>
    <t xml:space="preserve">catalogo_precio_stock_diario.con_stock declara sin stock 142 de los 186 SKU Rosen que vendieron, y el sitio los vende. Manda el sitio; hay que levantarlo con TI.</t>
  </si>
  <si>
    <t xml:space="preserve">Por qué la ficha de Rosen convierte menos queda como hipótesis sin probar: se prueba mirando qué fichas reciben tráfico y no convierten.</t>
  </si>
  <si>
    <t xml:space="preserve">verificar2.py · 106 chequeos determinísticos · exit 0</t>
  </si>
</sst>
</file>

<file path=xl/styles.xml><?xml version="1.0" encoding="utf-8"?>
<styleSheet xmlns="http://schemas.openxmlformats.org/spreadsheetml/2006/main">
  <numFmts count="5">
    <numFmt numFmtId="164" formatCode="General"/>
    <numFmt numFmtId="165" formatCode="#,##0"/>
    <numFmt numFmtId="166" formatCode="0.0%"/>
    <numFmt numFmtId="167" formatCode="0.00\ %"/>
    <numFmt numFmtId="168" formatCode="0.0&quot;  pp&quot;"/>
  </numFmts>
  <fonts count="20">
    <font>
      <sz val="11"/>
      <color theme="1"/>
      <name val="Calibri"/>
      <family val="2"/>
      <charset val="1"/>
    </font>
    <font>
      <sz val="10"/>
      <name val="Arial"/>
      <family val="0"/>
    </font>
    <font>
      <sz val="10"/>
      <name val="Arial"/>
      <family val="0"/>
    </font>
    <font>
      <sz val="10"/>
      <name val="Arial"/>
      <family val="0"/>
    </font>
    <font>
      <b val="true"/>
      <sz val="15"/>
      <color rgb="FF15137E"/>
      <name val="Arial"/>
      <family val="0"/>
      <charset val="1"/>
    </font>
    <font>
      <sz val="9"/>
      <color rgb="FF5C6675"/>
      <name val="Arial"/>
      <family val="0"/>
      <charset val="1"/>
    </font>
    <font>
      <b val="true"/>
      <sz val="12"/>
      <color rgb="FF0058BA"/>
      <name val="Arial"/>
      <family val="0"/>
      <charset val="1"/>
    </font>
    <font>
      <b val="true"/>
      <sz val="10"/>
      <color rgb="FF22262E"/>
      <name val="Arial"/>
      <family val="0"/>
      <charset val="1"/>
    </font>
    <font>
      <b val="true"/>
      <sz val="10"/>
      <color rgb="FFFFFFFF"/>
      <name val="Arial"/>
      <family val="0"/>
      <charset val="1"/>
    </font>
    <font>
      <sz val="10"/>
      <color rgb="FF22262E"/>
      <name val="Arial"/>
      <family val="0"/>
      <charset val="1"/>
    </font>
    <font>
      <i val="true"/>
      <sz val="9"/>
      <color rgb="FF5C6675"/>
      <name val="Arial"/>
      <family val="0"/>
      <charset val="1"/>
    </font>
    <font>
      <b val="true"/>
      <sz val="11"/>
      <color rgb="FF15137E"/>
      <name val="Arial"/>
      <family val="0"/>
      <charset val="1"/>
    </font>
    <font>
      <b val="true"/>
      <sz val="11"/>
      <color rgb="FFFA8100"/>
      <name val="Arial"/>
      <family val="0"/>
      <charset val="1"/>
    </font>
    <font>
      <b val="true"/>
      <sz val="11"/>
      <color rgb="FF0058BA"/>
      <name val="Arial"/>
      <family val="0"/>
      <charset val="1"/>
    </font>
    <font>
      <b val="true"/>
      <sz val="11"/>
      <color rgb="FF0C7D57"/>
      <name val="Arial"/>
      <family val="0"/>
      <charset val="1"/>
    </font>
    <font>
      <b val="true"/>
      <sz val="10"/>
      <color rgb="FF0C7D57"/>
      <name val="Arial"/>
      <family val="0"/>
      <charset val="1"/>
    </font>
    <font>
      <b val="true"/>
      <sz val="10"/>
      <color rgb="FFDA1624"/>
      <name val="Arial"/>
      <family val="0"/>
      <charset val="1"/>
    </font>
    <font>
      <b val="true"/>
      <sz val="10"/>
      <color rgb="FF15137E"/>
      <name val="Arial"/>
      <family val="0"/>
      <charset val="1"/>
    </font>
    <font>
      <b val="true"/>
      <sz val="10"/>
      <color rgb="FFAB5800"/>
      <name val="Arial"/>
      <family val="0"/>
      <charset val="1"/>
    </font>
    <font>
      <b val="true"/>
      <sz val="11"/>
      <color rgb="FFDA1624"/>
      <name val="Arial"/>
      <family val="0"/>
      <charset val="1"/>
    </font>
  </fonts>
  <fills count="7">
    <fill>
      <patternFill patternType="none"/>
    </fill>
    <fill>
      <patternFill patternType="gray125"/>
    </fill>
    <fill>
      <patternFill patternType="solid">
        <fgColor rgb="FF0058BA"/>
        <bgColor rgb="FF008080"/>
      </patternFill>
    </fill>
    <fill>
      <patternFill patternType="solid">
        <fgColor rgb="FFFFF1E2"/>
        <bgColor rgb="FFFFE9EA"/>
      </patternFill>
    </fill>
    <fill>
      <patternFill patternType="solid">
        <fgColor rgb="FFEAF2FB"/>
        <bgColor rgb="FFE3FAF1"/>
      </patternFill>
    </fill>
    <fill>
      <patternFill patternType="solid">
        <fgColor rgb="FFFFE9EA"/>
        <bgColor rgb="FFFFF1E2"/>
      </patternFill>
    </fill>
    <fill>
      <patternFill patternType="solid">
        <fgColor rgb="FFE3FAF1"/>
        <bgColor rgb="FFEAF2FB"/>
      </patternFill>
    </fill>
  </fills>
  <borders count="3">
    <border diagonalUp="false" diagonalDown="false">
      <left/>
      <right/>
      <top/>
      <bottom/>
      <diagonal/>
    </border>
    <border diagonalUp="false" diagonalDown="false">
      <left/>
      <right/>
      <top/>
      <bottom style="medium">
        <color rgb="FF0058BA"/>
      </bottom>
      <diagonal/>
    </border>
    <border diagonalUp="false" diagonalDown="false">
      <left style="thin">
        <color rgb="FFDEE6F0"/>
      </left>
      <right style="thin">
        <color rgb="FFDEE6F0"/>
      </right>
      <top style="thin">
        <color rgb="FFDEE6F0"/>
      </top>
      <bottom style="thin">
        <color rgb="FFDEE6F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top" textRotation="0" wrapText="true" indent="0" shrinkToFit="false"/>
      <protection locked="true" hidden="false"/>
    </xf>
    <xf numFmtId="164" fontId="6" fillId="0" borderId="1" xfId="0" applyFont="true" applyBorder="true" applyAlignment="true" applyProtection="true">
      <alignment horizontal="general" vertical="bottom" textRotation="0" wrapText="false" indent="0" shrinkToFit="false"/>
      <protection locked="true" hidden="false"/>
    </xf>
    <xf numFmtId="164" fontId="0" fillId="0" borderId="1" xfId="0" applyFont="false" applyBorder="tru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general" vertical="top" textRotation="0" wrapText="true" indent="0" shrinkToFit="false"/>
      <protection locked="true" hidden="false"/>
    </xf>
    <xf numFmtId="164" fontId="8" fillId="2" borderId="2" xfId="0" applyFont="true" applyBorder="true" applyAlignment="true" applyProtection="true">
      <alignment horizontal="center" vertical="bottom" textRotation="0" wrapText="true" indent="0" shrinkToFit="false"/>
      <protection locked="true" hidden="false"/>
    </xf>
    <xf numFmtId="164" fontId="9" fillId="0" borderId="2" xfId="0" applyFont="true" applyBorder="true" applyAlignment="true" applyProtection="true">
      <alignment horizontal="general" vertical="bottom" textRotation="0" wrapText="false" indent="0" shrinkToFit="false"/>
      <protection locked="true" hidden="false"/>
    </xf>
    <xf numFmtId="165" fontId="9" fillId="0" borderId="2" xfId="0" applyFont="true" applyBorder="true" applyAlignment="true" applyProtection="true">
      <alignment horizontal="general" vertical="bottom" textRotation="0" wrapText="false" indent="0" shrinkToFit="false"/>
      <protection locked="true" hidden="false"/>
    </xf>
    <xf numFmtId="166" fontId="9" fillId="0" borderId="2" xfId="0" applyFont="true" applyBorder="true" applyAlignment="true" applyProtection="true">
      <alignment horizontal="general" vertical="bottom" textRotation="0" wrapText="false" indent="0" shrinkToFit="false"/>
      <protection locked="true" hidden="false"/>
    </xf>
    <xf numFmtId="164" fontId="5" fillId="0" borderId="2" xfId="0" applyFont="true" applyBorder="true" applyAlignment="true" applyProtection="true">
      <alignment horizontal="general" vertical="bottom" textRotation="0" wrapText="false" indent="0" shrinkToFit="false"/>
      <protection locked="true" hidden="false"/>
    </xf>
    <xf numFmtId="167" fontId="9" fillId="0" borderId="2" xfId="0" applyFont="true" applyBorder="true" applyAlignment="true" applyProtection="true">
      <alignment horizontal="general" vertical="bottom" textRotation="0" wrapText="false" indent="0"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true" hidden="false"/>
    </xf>
    <xf numFmtId="164" fontId="8" fillId="2" borderId="2" xfId="0" applyFont="true" applyBorder="true" applyAlignment="true" applyProtection="true">
      <alignment horizontal="center" vertical="center" textRotation="0" wrapText="true" indent="0" shrinkToFit="false"/>
      <protection locked="true" hidden="false"/>
    </xf>
    <xf numFmtId="164" fontId="9" fillId="3" borderId="2" xfId="0" applyFont="true" applyBorder="true" applyAlignment="true" applyProtection="true">
      <alignment horizontal="general" vertical="bottom" textRotation="0" wrapText="false" indent="0" shrinkToFit="false"/>
      <protection locked="true" hidden="false"/>
    </xf>
    <xf numFmtId="165" fontId="9" fillId="3" borderId="2" xfId="0" applyFont="true" applyBorder="true" applyAlignment="true" applyProtection="true">
      <alignment horizontal="general" vertical="bottom" textRotation="0" wrapText="false" indent="0" shrinkToFit="false"/>
      <protection locked="true" hidden="false"/>
    </xf>
    <xf numFmtId="166" fontId="9" fillId="3" borderId="2" xfId="0" applyFont="true" applyBorder="true" applyAlignment="true" applyProtection="true">
      <alignment horizontal="general" vertical="bottom" textRotation="0" wrapText="false" indent="0" shrinkToFit="false"/>
      <protection locked="true" hidden="false"/>
    </xf>
    <xf numFmtId="164" fontId="7" fillId="4" borderId="2" xfId="0" applyFont="true" applyBorder="true" applyAlignment="true" applyProtection="true">
      <alignment horizontal="general" vertical="bottom" textRotation="0" wrapText="false" indent="0" shrinkToFit="false"/>
      <protection locked="true" hidden="false"/>
    </xf>
    <xf numFmtId="164" fontId="0" fillId="4" borderId="2" xfId="0" applyFont="false" applyBorder="true" applyAlignment="true" applyProtection="true">
      <alignment horizontal="general" vertical="bottom" textRotation="0" wrapText="false" indent="0" shrinkToFit="false"/>
      <protection locked="true" hidden="false"/>
    </xf>
    <xf numFmtId="165" fontId="7" fillId="4" borderId="2" xfId="0" applyFont="true" applyBorder="true" applyAlignment="true" applyProtection="true">
      <alignment horizontal="general" vertical="bottom" textRotation="0" wrapText="false" indent="0" shrinkToFit="false"/>
      <protection locked="true" hidden="false"/>
    </xf>
    <xf numFmtId="166" fontId="7" fillId="4" borderId="2" xfId="0" applyFont="true" applyBorder="true" applyAlignment="true" applyProtection="true">
      <alignment horizontal="general" vertical="bottom" textRotation="0" wrapText="false" indent="0" shrinkToFit="false"/>
      <protection locked="true" hidden="false"/>
    </xf>
    <xf numFmtId="164" fontId="7" fillId="0" borderId="2" xfId="0" applyFont="true" applyBorder="true" applyAlignment="true" applyProtection="true">
      <alignment horizontal="general" vertical="bottom" textRotation="0" wrapText="false" indent="0" shrinkToFit="false"/>
      <protection locked="true" hidden="false"/>
    </xf>
    <xf numFmtId="165" fontId="7" fillId="0" borderId="2" xfId="0" applyFont="true" applyBorder="true" applyAlignment="true" applyProtection="true">
      <alignment horizontal="general" vertical="bottom" textRotation="0" wrapText="false" indent="0" shrinkToFit="false"/>
      <protection locked="true" hidden="false"/>
    </xf>
    <xf numFmtId="164" fontId="7" fillId="3" borderId="2" xfId="0" applyFont="true" applyBorder="true" applyAlignment="true" applyProtection="true">
      <alignment horizontal="general" vertical="bottom" textRotation="0" wrapText="false" indent="0" shrinkToFit="false"/>
      <protection locked="true" hidden="false"/>
    </xf>
    <xf numFmtId="165" fontId="7" fillId="3" borderId="2" xfId="0" applyFont="true" applyBorder="true" applyAlignment="true" applyProtection="true">
      <alignment horizontal="general" vertical="bottom" textRotation="0" wrapText="false" indent="0" shrinkToFit="false"/>
      <protection locked="true" hidden="false"/>
    </xf>
    <xf numFmtId="164" fontId="11" fillId="0" borderId="0" xfId="0" applyFont="true" applyBorder="false" applyAlignment="true" applyProtection="true">
      <alignment horizontal="general" vertical="bottom" textRotation="0" wrapText="false" indent="0" shrinkToFit="false"/>
      <protection locked="true" hidden="false"/>
    </xf>
    <xf numFmtId="164" fontId="9" fillId="5" borderId="2" xfId="0" applyFont="true" applyBorder="true" applyAlignment="true" applyProtection="true">
      <alignment horizontal="general" vertical="bottom" textRotation="0" wrapText="false" indent="0" shrinkToFit="false"/>
      <protection locked="true" hidden="false"/>
    </xf>
    <xf numFmtId="165" fontId="9" fillId="5" borderId="2" xfId="0" applyFont="true" applyBorder="true" applyAlignment="true" applyProtection="true">
      <alignment horizontal="general" vertical="bottom" textRotation="0" wrapText="false" indent="0" shrinkToFit="false"/>
      <protection locked="true" hidden="false"/>
    </xf>
    <xf numFmtId="164" fontId="12" fillId="0" borderId="0" xfId="0" applyFont="true" applyBorder="false" applyAlignment="true" applyProtection="true">
      <alignment horizontal="general" vertical="bottom" textRotation="0" wrapText="false" indent="0" shrinkToFit="false"/>
      <protection locked="true" hidden="false"/>
    </xf>
    <xf numFmtId="164" fontId="13" fillId="0" borderId="0" xfId="0" applyFont="true" applyBorder="false" applyAlignment="true" applyProtection="true">
      <alignment horizontal="general" vertical="bottom" textRotation="0" wrapText="false" indent="0" shrinkToFit="false"/>
      <protection locked="true" hidden="false"/>
    </xf>
    <xf numFmtId="164" fontId="5" fillId="0" borderId="2" xfId="0" applyFont="true" applyBorder="true" applyAlignment="true" applyProtection="true">
      <alignment horizontal="general" vertical="top" textRotation="0" wrapText="true" indent="0" shrinkToFit="false"/>
      <protection locked="true" hidden="false"/>
    </xf>
    <xf numFmtId="164" fontId="5" fillId="3" borderId="2" xfId="0" applyFont="true" applyBorder="true" applyAlignment="true" applyProtection="true">
      <alignment horizontal="general" vertical="top" textRotation="0" wrapText="true" indent="0" shrinkToFit="false"/>
      <protection locked="true" hidden="false"/>
    </xf>
    <xf numFmtId="166" fontId="9" fillId="5" borderId="2" xfId="0" applyFont="true" applyBorder="true" applyAlignment="true" applyProtection="true">
      <alignment horizontal="general" vertical="bottom" textRotation="0" wrapText="false" indent="0" shrinkToFit="false"/>
      <protection locked="true" hidden="false"/>
    </xf>
    <xf numFmtId="164" fontId="5" fillId="5" borderId="2" xfId="0" applyFont="true" applyBorder="true" applyAlignment="true" applyProtection="true">
      <alignment horizontal="general" vertical="top" textRotation="0" wrapText="true" indent="0" shrinkToFit="false"/>
      <protection locked="true" hidden="false"/>
    </xf>
    <xf numFmtId="164" fontId="14" fillId="0" borderId="0" xfId="0" applyFont="true" applyBorder="false" applyAlignment="true" applyProtection="true">
      <alignment horizontal="general" vertical="bottom" textRotation="0" wrapText="fals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5" fontId="0" fillId="0" borderId="0" xfId="0" applyFont="false" applyBorder="false" applyAlignment="true" applyProtection="true">
      <alignment horizontal="general" vertical="bottom" textRotation="0" wrapText="false" indent="0" shrinkToFit="false"/>
      <protection locked="true" hidden="false"/>
    </xf>
    <xf numFmtId="165" fontId="15" fillId="0" borderId="0" xfId="0" applyFont="true" applyBorder="false" applyAlignment="true" applyProtection="true">
      <alignment horizontal="general" vertical="bottom" textRotation="0" wrapText="false" indent="0" shrinkToFit="false"/>
      <protection locked="true" hidden="false"/>
    </xf>
    <xf numFmtId="167" fontId="9" fillId="3" borderId="2" xfId="0" applyFont="true" applyBorder="true" applyAlignment="true" applyProtection="true">
      <alignment horizontal="general" vertical="bottom" textRotation="0" wrapText="false" indent="0" shrinkToFit="false"/>
      <protection locked="true" hidden="false"/>
    </xf>
    <xf numFmtId="167" fontId="7" fillId="4" borderId="2" xfId="0" applyFont="true" applyBorder="true" applyAlignment="true" applyProtection="true">
      <alignment horizontal="general" vertical="bottom" textRotation="0" wrapText="false" indent="0" shrinkToFit="false"/>
      <protection locked="true" hidden="false"/>
    </xf>
    <xf numFmtId="164" fontId="16" fillId="5" borderId="2" xfId="0" applyFont="true" applyBorder="true" applyAlignment="true" applyProtection="true">
      <alignment horizontal="general" vertical="bottom" textRotation="0" wrapText="false" indent="0" shrinkToFit="false"/>
      <protection locked="true" hidden="false"/>
    </xf>
    <xf numFmtId="164" fontId="0" fillId="5" borderId="2" xfId="0" applyFont="false" applyBorder="true" applyAlignment="true" applyProtection="true">
      <alignment horizontal="general" vertical="bottom" textRotation="0" wrapText="false" indent="0" shrinkToFit="false"/>
      <protection locked="true" hidden="false"/>
    </xf>
    <xf numFmtId="168" fontId="16" fillId="5" borderId="2" xfId="0" applyFont="true" applyBorder="true" applyAlignment="true" applyProtection="true">
      <alignment horizontal="general" vertical="bottom" textRotation="0" wrapText="false" indent="0" shrinkToFit="false"/>
      <protection locked="true" hidden="false"/>
    </xf>
    <xf numFmtId="167" fontId="0" fillId="4" borderId="2" xfId="0" applyFont="false" applyBorder="true" applyAlignment="true" applyProtection="true">
      <alignment horizontal="general" vertical="bottom" textRotation="0" wrapText="false" indent="0" shrinkToFit="false"/>
      <protection locked="true" hidden="false"/>
    </xf>
    <xf numFmtId="166" fontId="16" fillId="3" borderId="2" xfId="0" applyFont="true" applyBorder="true" applyAlignment="true" applyProtection="true">
      <alignment horizontal="general" vertical="bottom" textRotation="0" wrapText="false" indent="0" shrinkToFit="false"/>
      <protection locked="true" hidden="false"/>
    </xf>
    <xf numFmtId="164" fontId="0" fillId="3" borderId="2" xfId="0" applyFont="false" applyBorder="true" applyAlignment="true" applyProtection="true">
      <alignment horizontal="general" vertical="bottom" textRotation="0" wrapText="false" indent="0" shrinkToFit="false"/>
      <protection locked="true" hidden="false"/>
    </xf>
    <xf numFmtId="164" fontId="17" fillId="0" borderId="0" xfId="0" applyFont="true" applyBorder="false" applyAlignment="true" applyProtection="true">
      <alignment horizontal="general" vertical="bottom" textRotation="0" wrapText="false" indent="0" shrinkToFit="false"/>
      <protection locked="true" hidden="false"/>
    </xf>
    <xf numFmtId="164" fontId="9" fillId="0" borderId="2" xfId="0" applyFont="true" applyBorder="true" applyAlignment="true" applyProtection="true">
      <alignment horizontal="general" vertical="top" textRotation="0" wrapText="true" indent="0" shrinkToFit="false"/>
      <protection locked="true" hidden="false"/>
    </xf>
    <xf numFmtId="164" fontId="15" fillId="6" borderId="2" xfId="0" applyFont="true" applyBorder="true" applyAlignment="true" applyProtection="true">
      <alignment horizontal="general" vertical="top" textRotation="0" wrapText="true" indent="0" shrinkToFit="false"/>
      <protection locked="true" hidden="false"/>
    </xf>
    <xf numFmtId="164" fontId="18" fillId="3" borderId="2" xfId="0" applyFont="true" applyBorder="true" applyAlignment="true" applyProtection="true">
      <alignment horizontal="general" vertical="top" textRotation="0" wrapText="true" indent="0" shrinkToFit="false"/>
      <protection locked="true" hidden="false"/>
    </xf>
    <xf numFmtId="164" fontId="16" fillId="5" borderId="2" xfId="0" applyFont="true" applyBorder="true" applyAlignment="true" applyProtection="true">
      <alignment horizontal="general" vertical="top" textRotation="0" wrapText="true" indent="0" shrinkToFit="false"/>
      <protection locked="true" hidden="false"/>
    </xf>
    <xf numFmtId="164" fontId="19" fillId="0" borderId="0" xfId="0" applyFont="true" applyBorder="false" applyAlignment="true" applyProtection="true">
      <alignment horizontal="general" vertical="bottom" textRotation="0" wrapText="false" indent="0" shrinkToFit="false"/>
      <protection locked="true" hidden="false"/>
    </xf>
    <xf numFmtId="164" fontId="9" fillId="0" borderId="0" xfId="0" applyFont="true" applyBorder="true" applyAlignment="true" applyProtection="true">
      <alignment horizontal="general" vertical="top" textRotation="0" wrapText="true" indent="0" shrinkToFit="false"/>
      <protection locked="true" hidden="false"/>
    </xf>
    <xf numFmtId="164" fontId="15" fillId="0" borderId="0" xfId="0" applyFont="tru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DA1624"/>
      <rgbColor rgb="FF00FF00"/>
      <rgbColor rgb="FF0000FF"/>
      <rgbColor rgb="FFFFFF00"/>
      <rgbColor rgb="FFFF00FF"/>
      <rgbColor rgb="FF00FFFF"/>
      <rgbColor rgb="FF800000"/>
      <rgbColor rgb="FF008000"/>
      <rgbColor rgb="FF15137E"/>
      <rgbColor rgb="FF808000"/>
      <rgbColor rgb="FF800080"/>
      <rgbColor rgb="FF0C7D57"/>
      <rgbColor rgb="FFC0C0C0"/>
      <rgbColor rgb="FF808080"/>
      <rgbColor rgb="FF9999FF"/>
      <rgbColor rgb="FF993366"/>
      <rgbColor rgb="FFFFF1E2"/>
      <rgbColor rgb="FFE3FAF1"/>
      <rgbColor rgb="FF660066"/>
      <rgbColor rgb="FFFF8080"/>
      <rgbColor rgb="FF0058BA"/>
      <rgbColor rgb="FFDEE6F0"/>
      <rgbColor rgb="FF000080"/>
      <rgbColor rgb="FFFF00FF"/>
      <rgbColor rgb="FFFFFF00"/>
      <rgbColor rgb="FF00FFFF"/>
      <rgbColor rgb="FF800080"/>
      <rgbColor rgb="FF800000"/>
      <rgbColor rgb="FF008080"/>
      <rgbColor rgb="FF0000FF"/>
      <rgbColor rgb="FF00CCFF"/>
      <rgbColor rgb="FFEAF2FB"/>
      <rgbColor rgb="FFCCFFCC"/>
      <rgbColor rgb="FFFFE9EA"/>
      <rgbColor rgb="FF99CCFF"/>
      <rgbColor rgb="FFFF99CC"/>
      <rgbColor rgb="FFCC99FF"/>
      <rgbColor rgb="FFFFCC99"/>
      <rgbColor rgb="FF3366FF"/>
      <rgbColor rgb="FF33CCCC"/>
      <rgbColor rgb="FF99CC00"/>
      <rgbColor rgb="FFFFCC00"/>
      <rgbColor rgb="FFFA8100"/>
      <rgbColor rgb="FFFF6600"/>
      <rgbColor rgb="FF5C6675"/>
      <rgbColor rgb="FF969696"/>
      <rgbColor rgb="FF003366"/>
      <rgbColor rgb="FF339966"/>
      <rgbColor rgb="FF003300"/>
      <rgbColor rgb="FF333300"/>
      <rgbColor rgb="FFAB5800"/>
      <rgbColor rgb="FF993366"/>
      <rgbColor rgb="FF333399"/>
      <rgbColor rgb="FF22262E"/>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3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50"/>
    <col collapsed="false" customWidth="true" hidden="false" outlineLevel="0" max="3" min="2" style="1" width="15"/>
    <col collapsed="false" customWidth="true" hidden="false" outlineLevel="0" max="4" min="4" style="1" width="13"/>
    <col collapsed="false" customWidth="true" hidden="false" outlineLevel="0" max="5" min="5" style="1" width="44"/>
  </cols>
  <sheetData>
    <row r="1" customFormat="false" ht="18.55" hidden="false" customHeight="false" outlineLevel="0" collapsed="false">
      <c r="A1" s="2" t="s">
        <v>0</v>
      </c>
    </row>
    <row r="2" customFormat="false" ht="30" hidden="false" customHeight="true" outlineLevel="0" collapsed="false">
      <c r="A2" s="3" t="s">
        <v>1</v>
      </c>
    </row>
    <row r="4" customFormat="false" ht="15" hidden="false" customHeight="false" outlineLevel="0" collapsed="false">
      <c r="A4" s="4" t="s">
        <v>2</v>
      </c>
      <c r="B4" s="5"/>
      <c r="C4" s="5"/>
      <c r="D4" s="5"/>
      <c r="E4" s="5"/>
    </row>
    <row r="6" customFormat="false" ht="27.75" hidden="false" customHeight="true" outlineLevel="0" collapsed="false">
      <c r="A6" s="6" t="s">
        <v>3</v>
      </c>
      <c r="E6" s="3" t="s">
        <v>4</v>
      </c>
    </row>
    <row r="7" customFormat="false" ht="27.75" hidden="false" customHeight="true" outlineLevel="0" collapsed="false">
      <c r="A7" s="6" t="s">
        <v>5</v>
      </c>
      <c r="E7" s="3" t="s">
        <v>6</v>
      </c>
    </row>
    <row r="8" customFormat="false" ht="27.75" hidden="false" customHeight="true" outlineLevel="0" collapsed="false">
      <c r="A8" s="6" t="s">
        <v>7</v>
      </c>
      <c r="E8" s="3" t="s">
        <v>8</v>
      </c>
    </row>
    <row r="9" customFormat="false" ht="27.75" hidden="false" customHeight="true" outlineLevel="0" collapsed="false">
      <c r="A9" s="6" t="s">
        <v>9</v>
      </c>
      <c r="E9" s="3" t="s">
        <v>10</v>
      </c>
    </row>
    <row r="10" customFormat="false" ht="27.75" hidden="false" customHeight="true" outlineLevel="0" collapsed="false">
      <c r="A10" s="6" t="s">
        <v>11</v>
      </c>
      <c r="E10" s="3" t="s">
        <v>12</v>
      </c>
    </row>
    <row r="11" customFormat="false" ht="27.75" hidden="false" customHeight="true" outlineLevel="0" collapsed="false">
      <c r="A11" s="6" t="s">
        <v>13</v>
      </c>
      <c r="E11" s="3" t="s">
        <v>14</v>
      </c>
    </row>
    <row r="12" customFormat="false" ht="27.75" hidden="false" customHeight="true" outlineLevel="0" collapsed="false">
      <c r="A12" s="6" t="s">
        <v>15</v>
      </c>
      <c r="E12" s="3" t="s">
        <v>16</v>
      </c>
    </row>
    <row r="13" customFormat="false" ht="27.75" hidden="false" customHeight="true" outlineLevel="0" collapsed="false">
      <c r="A13" s="6" t="s">
        <v>17</v>
      </c>
      <c r="E13" s="3" t="s">
        <v>18</v>
      </c>
    </row>
    <row r="15" customFormat="false" ht="15" hidden="false" customHeight="false" outlineLevel="0" collapsed="false">
      <c r="A15" s="4" t="s">
        <v>19</v>
      </c>
      <c r="B15" s="5"/>
      <c r="C15" s="5"/>
      <c r="D15" s="5"/>
      <c r="E15" s="5"/>
    </row>
    <row r="17" customFormat="false" ht="15" hidden="false" customHeight="false" outlineLevel="0" collapsed="false">
      <c r="A17" s="7" t="s">
        <v>20</v>
      </c>
      <c r="B17" s="7" t="s">
        <v>21</v>
      </c>
      <c r="C17" s="7" t="s">
        <v>22</v>
      </c>
      <c r="D17" s="7" t="s">
        <v>23</v>
      </c>
      <c r="E17" s="7" t="s">
        <v>24</v>
      </c>
    </row>
    <row r="18" customFormat="false" ht="15" hidden="false" customHeight="false" outlineLevel="0" collapsed="false">
      <c r="A18" s="8" t="s">
        <v>25</v>
      </c>
      <c r="B18" s="9" t="n">
        <f aca="false">Funnel!C26</f>
        <v>40121</v>
      </c>
      <c r="C18" s="9" t="n">
        <f aca="false">Funnel!C14</f>
        <v>225498</v>
      </c>
      <c r="D18" s="10" t="n">
        <f aca="false">IF(C18=0,"",B18/C18-1)</f>
        <v>-0.822078244596404</v>
      </c>
      <c r="E18" s="11" t="s">
        <v>26</v>
      </c>
    </row>
    <row r="19" customFormat="false" ht="15" hidden="false" customHeight="false" outlineLevel="0" collapsed="false">
      <c r="A19" s="8" t="s">
        <v>27</v>
      </c>
      <c r="B19" s="9" t="n">
        <f aca="false">Funnel!D26</f>
        <v>39674</v>
      </c>
      <c r="C19" s="9" t="n">
        <f aca="false">Funnel!D14</f>
        <v>222303</v>
      </c>
      <c r="D19" s="10" t="n">
        <f aca="false">IF(C19=0,"",B19/C19-1)</f>
        <v>-0.821531873164105</v>
      </c>
      <c r="E19" s="11" t="s">
        <v>28</v>
      </c>
    </row>
    <row r="20" customFormat="false" ht="15" hidden="false" customHeight="false" outlineLevel="0" collapsed="false">
      <c r="A20" s="8" t="s">
        <v>29</v>
      </c>
      <c r="B20" s="9" t="n">
        <f aca="false">Funnel!K26</f>
        <v>611</v>
      </c>
      <c r="C20" s="9" t="n">
        <f aca="false">Funnel!K14</f>
        <v>4241</v>
      </c>
      <c r="D20" s="10" t="n">
        <f aca="false">IF(C20=0,"",B20/C20-1)</f>
        <v>-0.855930205140297</v>
      </c>
      <c r="E20" s="11" t="s">
        <v>28</v>
      </c>
    </row>
    <row r="21" customFormat="false" ht="15" hidden="false" customHeight="false" outlineLevel="0" collapsed="false">
      <c r="A21" s="8" t="s">
        <v>30</v>
      </c>
      <c r="B21" s="12" t="n">
        <f aca="false">Funnel!K26/Funnel!C26</f>
        <v>0.0152289324792503</v>
      </c>
      <c r="C21" s="12" t="n">
        <f aca="false">Funnel!K14/Funnel!C14</f>
        <v>0.0188072621486665</v>
      </c>
      <c r="D21" s="10" t="n">
        <f aca="false">IF(C21=0,"",B21/C21-1)</f>
        <v>-0.190263188821981</v>
      </c>
      <c r="E21" s="11" t="s">
        <v>31</v>
      </c>
    </row>
    <row r="22" customFormat="false" ht="15" hidden="false" customHeight="false" outlineLevel="0" collapsed="false">
      <c r="A22" s="8" t="s">
        <v>32</v>
      </c>
      <c r="B22" s="10" t="n">
        <f aca="false">Funnel!E26/Funnel!D26</f>
        <v>0.0828502293693603</v>
      </c>
      <c r="C22" s="10" t="n">
        <f aca="false">Funnel!E14/Funnel!D14</f>
        <v>0.101717025861099</v>
      </c>
      <c r="D22" s="10" t="n">
        <f aca="false">IF(C22=0,"",B22/C22-1)</f>
        <v>-0.185483170904966</v>
      </c>
      <c r="E22" s="11" t="s">
        <v>33</v>
      </c>
    </row>
    <row r="23" customFormat="false" ht="15" hidden="false" customHeight="false" outlineLevel="0" collapsed="false">
      <c r="A23" s="8" t="s">
        <v>34</v>
      </c>
      <c r="B23" s="10" t="n">
        <f aca="false">Funnel!I26/Funnel!H26</f>
        <v>0.379915730337079</v>
      </c>
      <c r="C23" s="10" t="n">
        <f aca="false">Funnel!I14/Funnel!H14</f>
        <v>0.359684179744615</v>
      </c>
      <c r="D23" s="10" t="n">
        <f aca="false">IF(C23=0,"",B23/C23-1)</f>
        <v>0.0562480968910812</v>
      </c>
      <c r="E23" s="11" t="s">
        <v>35</v>
      </c>
    </row>
    <row r="24" customFormat="false" ht="15" hidden="false" customHeight="false" outlineLevel="0" collapsed="false">
      <c r="A24" s="8" t="s">
        <v>36</v>
      </c>
      <c r="B24" s="10" t="n">
        <f aca="false">Funnel!J26/Funnel!I26</f>
        <v>0.567467652495379</v>
      </c>
      <c r="C24" s="10" t="n">
        <f aca="false">Funnel!J14/Funnel!I14</f>
        <v>0.576151761517615</v>
      </c>
      <c r="D24" s="10" t="n">
        <f aca="false">IF(C24=0,"",B24/C24-1)</f>
        <v>-0.0150726069106547</v>
      </c>
      <c r="E24" s="11" t="s">
        <v>37</v>
      </c>
    </row>
    <row r="25" customFormat="false" ht="15" hidden="false" customHeight="false" outlineLevel="0" collapsed="false">
      <c r="A25" s="8" t="s">
        <v>38</v>
      </c>
      <c r="B25" s="9" t="n">
        <f aca="false">Marcas!J7</f>
        <v>162133373</v>
      </c>
      <c r="C25" s="9" t="n">
        <f aca="false">Marcas!J16</f>
        <v>997352754</v>
      </c>
      <c r="D25" s="10" t="n">
        <f aca="false">IF(C25=0,"",B25/C25-1)</f>
        <v>-0.837436280844721</v>
      </c>
      <c r="E25" s="11" t="s">
        <v>39</v>
      </c>
    </row>
    <row r="26" customFormat="false" ht="15" hidden="false" customHeight="false" outlineLevel="0" collapsed="false">
      <c r="A26" s="8" t="s">
        <v>40</v>
      </c>
      <c r="B26" s="9" t="n">
        <f aca="false">Marcas!I7</f>
        <v>15567824</v>
      </c>
      <c r="C26" s="9" t="n">
        <f aca="false">Marcas!I16</f>
        <v>97242460</v>
      </c>
      <c r="D26" s="10" t="n">
        <f aca="false">IF(C26=0,"",B26/C26-1)</f>
        <v>-0.839907135216448</v>
      </c>
      <c r="E26" s="11" t="s">
        <v>39</v>
      </c>
    </row>
    <row r="27" customFormat="false" ht="15" hidden="false" customHeight="false" outlineLevel="0" collapsed="false">
      <c r="A27" s="8" t="s">
        <v>41</v>
      </c>
      <c r="B27" s="9" t="n">
        <f aca="false">AVERAGE(Marcas!B7:F7)</f>
        <v>18330794.8</v>
      </c>
      <c r="C27" s="9" t="n">
        <f aca="false">AVERAGE(Marcas!B16:F16)</f>
        <v>116058480.8</v>
      </c>
      <c r="D27" s="10" t="n">
        <f aca="false">IF(C27=0,"",B27/C27-1)</f>
        <v>-0.842055533782241</v>
      </c>
      <c r="E27" s="11" t="s">
        <v>42</v>
      </c>
    </row>
    <row r="29" customFormat="false" ht="15" hidden="false" customHeight="false" outlineLevel="0" collapsed="false">
      <c r="A29" s="13" t="s">
        <v>43</v>
      </c>
    </row>
    <row r="30" customFormat="false" ht="15" hidden="false" customHeight="false" outlineLevel="0" collapsed="false">
      <c r="A30" s="13" t="s">
        <v>44</v>
      </c>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1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18"/>
    <col collapsed="false" customWidth="true" hidden="false" outlineLevel="0" max="9" min="2" style="1" width="11"/>
    <col collapsed="false" customWidth="true" hidden="false" outlineLevel="0" max="10" min="10" style="1" width="12"/>
    <col collapsed="false" customWidth="true" hidden="false" outlineLevel="0" max="11" min="11" style="1" width="13"/>
  </cols>
  <sheetData>
    <row r="1" customFormat="false" ht="18.55" hidden="false" customHeight="false" outlineLevel="0" collapsed="false">
      <c r="A1" s="2" t="s">
        <v>664</v>
      </c>
    </row>
    <row r="2" customFormat="false" ht="30" hidden="false" customHeight="true" outlineLevel="0" collapsed="false">
      <c r="A2" s="3" t="s">
        <v>665</v>
      </c>
    </row>
    <row r="4" customFormat="false" ht="31.5" hidden="false" customHeight="true" outlineLevel="0" collapsed="false">
      <c r="A4" s="14" t="s">
        <v>666</v>
      </c>
      <c r="B4" s="14" t="s">
        <v>75</v>
      </c>
      <c r="C4" s="14" t="s">
        <v>76</v>
      </c>
      <c r="D4" s="14" t="s">
        <v>77</v>
      </c>
      <c r="E4" s="14" t="s">
        <v>78</v>
      </c>
      <c r="F4" s="14" t="s">
        <v>79</v>
      </c>
      <c r="G4" s="14" t="s">
        <v>80</v>
      </c>
      <c r="H4" s="14" t="s">
        <v>81</v>
      </c>
      <c r="I4" s="14" t="s">
        <v>82</v>
      </c>
      <c r="J4" s="14" t="s">
        <v>83</v>
      </c>
      <c r="K4" s="14" t="s">
        <v>661</v>
      </c>
    </row>
    <row r="5" customFormat="false" ht="15" hidden="false" customHeight="false" outlineLevel="0" collapsed="false">
      <c r="A5" s="8" t="s">
        <v>667</v>
      </c>
      <c r="B5" s="9" t="n">
        <v>28741</v>
      </c>
      <c r="C5" s="9" t="n">
        <v>18874</v>
      </c>
      <c r="D5" s="9" t="n">
        <v>22178</v>
      </c>
      <c r="E5" s="9" t="n">
        <v>23351</v>
      </c>
      <c r="F5" s="9" t="n">
        <v>20124</v>
      </c>
      <c r="G5" s="9" t="n">
        <v>28832</v>
      </c>
      <c r="H5" s="9" t="n">
        <v>31540</v>
      </c>
      <c r="I5" s="9" t="n">
        <v>20939</v>
      </c>
      <c r="J5" s="9" t="n">
        <f aca="false">SUM(B5:I5)</f>
        <v>194579</v>
      </c>
      <c r="K5" s="10" t="n">
        <f aca="false">IF($J$10=0,"",J5/$J$10)</f>
        <v>0.862893355092773</v>
      </c>
    </row>
    <row r="6" customFormat="false" ht="15" hidden="false" customHeight="false" outlineLevel="0" collapsed="false">
      <c r="A6" s="8" t="s">
        <v>668</v>
      </c>
      <c r="B6" s="9" t="n">
        <v>1738</v>
      </c>
      <c r="C6" s="9" t="n">
        <v>1820</v>
      </c>
      <c r="D6" s="9" t="n">
        <v>1885</v>
      </c>
      <c r="E6" s="9" t="n">
        <v>1503</v>
      </c>
      <c r="F6" s="9" t="n">
        <v>1516</v>
      </c>
      <c r="G6" s="9" t="n">
        <v>1752</v>
      </c>
      <c r="H6" s="9" t="n">
        <v>1471</v>
      </c>
      <c r="I6" s="9" t="n">
        <v>1356</v>
      </c>
      <c r="J6" s="9" t="n">
        <f aca="false">SUM(B6:I6)</f>
        <v>13041</v>
      </c>
      <c r="K6" s="10" t="n">
        <f aca="false">IF($J$10=0,"",J6/$J$10)</f>
        <v>0.0578325114414446</v>
      </c>
    </row>
    <row r="7" customFormat="false" ht="15" hidden="false" customHeight="false" outlineLevel="0" collapsed="false">
      <c r="A7" s="8" t="s">
        <v>669</v>
      </c>
      <c r="B7" s="9" t="n">
        <v>932</v>
      </c>
      <c r="C7" s="9" t="n">
        <v>1032</v>
      </c>
      <c r="D7" s="9" t="n">
        <v>1409</v>
      </c>
      <c r="E7" s="9" t="n">
        <v>1024</v>
      </c>
      <c r="F7" s="9" t="n">
        <v>939</v>
      </c>
      <c r="G7" s="9" t="n">
        <v>1454</v>
      </c>
      <c r="H7" s="9" t="n">
        <v>1113</v>
      </c>
      <c r="I7" s="9" t="n">
        <v>1046</v>
      </c>
      <c r="J7" s="9" t="n">
        <f aca="false">SUM(B7:I7)</f>
        <v>8949</v>
      </c>
      <c r="K7" s="10" t="n">
        <f aca="false">IF($J$10=0,"",J7/$J$10)</f>
        <v>0.0396858480859971</v>
      </c>
    </row>
    <row r="8" customFormat="false" ht="15" hidden="false" customHeight="false" outlineLevel="0" collapsed="false">
      <c r="A8" s="8" t="s">
        <v>670</v>
      </c>
      <c r="B8" s="9" t="n">
        <v>776</v>
      </c>
      <c r="C8" s="9" t="n">
        <v>619</v>
      </c>
      <c r="D8" s="9" t="n">
        <v>766</v>
      </c>
      <c r="E8" s="9" t="n">
        <v>604</v>
      </c>
      <c r="F8" s="9" t="n">
        <v>359</v>
      </c>
      <c r="G8" s="9" t="n">
        <v>840</v>
      </c>
      <c r="H8" s="9" t="n">
        <v>634</v>
      </c>
      <c r="I8" s="9" t="n">
        <v>1926</v>
      </c>
      <c r="J8" s="9" t="n">
        <f aca="false">SUM(B8:I8)</f>
        <v>6524</v>
      </c>
      <c r="K8" s="10" t="n">
        <f aca="false">IF($J$10=0,"",J8/$J$10)</f>
        <v>0.028931777060347</v>
      </c>
    </row>
    <row r="9" customFormat="false" ht="15" hidden="false" customHeight="false" outlineLevel="0" collapsed="false">
      <c r="A9" s="8" t="s">
        <v>671</v>
      </c>
      <c r="B9" s="9" t="n">
        <v>58</v>
      </c>
      <c r="C9" s="9" t="n">
        <v>20</v>
      </c>
      <c r="D9" s="9" t="n">
        <v>40</v>
      </c>
      <c r="E9" s="9" t="n">
        <v>30</v>
      </c>
      <c r="F9" s="9" t="n">
        <v>38</v>
      </c>
      <c r="G9" s="9" t="n">
        <v>1600</v>
      </c>
      <c r="H9" s="9" t="n">
        <v>315</v>
      </c>
      <c r="I9" s="9" t="n">
        <v>302</v>
      </c>
      <c r="J9" s="9" t="n">
        <f aca="false">SUM(B9:I9)</f>
        <v>2403</v>
      </c>
      <c r="K9" s="10" t="n">
        <f aca="false">IF($J$10=0,"",J9/$J$10)</f>
        <v>0.010656508319438</v>
      </c>
    </row>
    <row r="10" customFormat="false" ht="15" hidden="false" customHeight="false" outlineLevel="0" collapsed="false">
      <c r="A10" s="18" t="s">
        <v>656</v>
      </c>
      <c r="B10" s="20" t="n">
        <f aca="false">SUM(B5:B9)</f>
        <v>32245</v>
      </c>
      <c r="C10" s="20" t="n">
        <f aca="false">SUM(C5:C9)</f>
        <v>22365</v>
      </c>
      <c r="D10" s="20" t="n">
        <f aca="false">SUM(D5:D9)</f>
        <v>26278</v>
      </c>
      <c r="E10" s="20" t="n">
        <f aca="false">SUM(E5:E9)</f>
        <v>26512</v>
      </c>
      <c r="F10" s="20" t="n">
        <f aca="false">SUM(F5:F9)</f>
        <v>22976</v>
      </c>
      <c r="G10" s="20" t="n">
        <f aca="false">SUM(G5:G9)</f>
        <v>34478</v>
      </c>
      <c r="H10" s="20" t="n">
        <f aca="false">SUM(H5:H9)</f>
        <v>35073</v>
      </c>
      <c r="I10" s="20" t="n">
        <f aca="false">SUM(I5:I9)</f>
        <v>25569</v>
      </c>
      <c r="J10" s="20" t="n">
        <f aca="false">SUM(J5:J9)</f>
        <v>225496</v>
      </c>
      <c r="K10" s="19"/>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34"/>
    <col collapsed="false" customWidth="true" hidden="false" outlineLevel="0" max="2" min="2" style="1" width="14"/>
    <col collapsed="false" customWidth="true" hidden="false" outlineLevel="0" max="4" min="3" style="1" width="36"/>
    <col collapsed="false" customWidth="true" hidden="false" outlineLevel="0" max="5" min="5" style="1" width="32"/>
  </cols>
  <sheetData>
    <row r="1" customFormat="false" ht="18.55" hidden="false" customHeight="false" outlineLevel="0" collapsed="false">
      <c r="A1" s="2" t="s">
        <v>672</v>
      </c>
    </row>
    <row r="2" customFormat="false" ht="30" hidden="false" customHeight="true" outlineLevel="0" collapsed="false">
      <c r="A2" s="3" t="s">
        <v>673</v>
      </c>
    </row>
    <row r="4" customFormat="false" ht="31.5" hidden="false" customHeight="true" outlineLevel="0" collapsed="false">
      <c r="A4" s="14" t="s">
        <v>20</v>
      </c>
      <c r="B4" s="14" t="s">
        <v>674</v>
      </c>
      <c r="C4" s="14" t="s">
        <v>675</v>
      </c>
      <c r="D4" s="14" t="s">
        <v>676</v>
      </c>
      <c r="E4" s="14" t="s">
        <v>677</v>
      </c>
    </row>
    <row r="5" customFormat="false" ht="33.75" hidden="false" customHeight="true" outlineLevel="0" collapsed="false">
      <c r="A5" s="48" t="s">
        <v>678</v>
      </c>
      <c r="B5" s="49" t="s">
        <v>679</v>
      </c>
      <c r="C5" s="48" t="s">
        <v>680</v>
      </c>
      <c r="D5" s="48" t="s">
        <v>681</v>
      </c>
      <c r="E5" s="48" t="s">
        <v>682</v>
      </c>
    </row>
    <row r="6" customFormat="false" ht="33.75" hidden="false" customHeight="true" outlineLevel="0" collapsed="false">
      <c r="A6" s="48" t="s">
        <v>683</v>
      </c>
      <c r="B6" s="49" t="s">
        <v>679</v>
      </c>
      <c r="C6" s="48" t="s">
        <v>684</v>
      </c>
      <c r="D6" s="48" t="s">
        <v>685</v>
      </c>
      <c r="E6" s="48" t="s">
        <v>686</v>
      </c>
    </row>
    <row r="7" customFormat="false" ht="33.75" hidden="false" customHeight="true" outlineLevel="0" collapsed="false">
      <c r="A7" s="48" t="s">
        <v>687</v>
      </c>
      <c r="B7" s="50" t="s">
        <v>688</v>
      </c>
      <c r="C7" s="48" t="s">
        <v>689</v>
      </c>
      <c r="D7" s="48" t="s">
        <v>690</v>
      </c>
      <c r="E7" s="48" t="s">
        <v>691</v>
      </c>
    </row>
    <row r="8" customFormat="false" ht="33.75" hidden="false" customHeight="true" outlineLevel="0" collapsed="false">
      <c r="A8" s="48" t="s">
        <v>692</v>
      </c>
      <c r="B8" s="49" t="s">
        <v>679</v>
      </c>
      <c r="C8" s="48" t="s">
        <v>693</v>
      </c>
      <c r="D8" s="48" t="s">
        <v>694</v>
      </c>
      <c r="E8" s="48" t="s">
        <v>695</v>
      </c>
    </row>
    <row r="9" customFormat="false" ht="33.75" hidden="false" customHeight="true" outlineLevel="0" collapsed="false">
      <c r="A9" s="48" t="s">
        <v>696</v>
      </c>
      <c r="B9" s="49" t="s">
        <v>679</v>
      </c>
      <c r="C9" s="48" t="s">
        <v>697</v>
      </c>
      <c r="D9" s="48" t="s">
        <v>698</v>
      </c>
      <c r="E9" s="48" t="s">
        <v>699</v>
      </c>
    </row>
    <row r="10" customFormat="false" ht="33.75" hidden="false" customHeight="true" outlineLevel="0" collapsed="false">
      <c r="A10" s="48" t="s">
        <v>700</v>
      </c>
      <c r="B10" s="49" t="s">
        <v>679</v>
      </c>
      <c r="C10" s="48" t="s">
        <v>701</v>
      </c>
      <c r="D10" s="48" t="s">
        <v>702</v>
      </c>
      <c r="E10" s="48" t="s">
        <v>703</v>
      </c>
    </row>
    <row r="11" customFormat="false" ht="33.75" hidden="false" customHeight="true" outlineLevel="0" collapsed="false">
      <c r="A11" s="48" t="s">
        <v>704</v>
      </c>
      <c r="B11" s="49" t="s">
        <v>679</v>
      </c>
      <c r="C11" s="48" t="s">
        <v>705</v>
      </c>
      <c r="D11" s="48" t="s">
        <v>706</v>
      </c>
      <c r="E11" s="48" t="s">
        <v>707</v>
      </c>
    </row>
    <row r="12" customFormat="false" ht="33.75" hidden="false" customHeight="true" outlineLevel="0" collapsed="false">
      <c r="A12" s="48" t="s">
        <v>708</v>
      </c>
      <c r="B12" s="49" t="s">
        <v>679</v>
      </c>
      <c r="C12" s="48" t="s">
        <v>709</v>
      </c>
      <c r="D12" s="48" t="s">
        <v>710</v>
      </c>
      <c r="E12" s="48" t="s">
        <v>711</v>
      </c>
    </row>
    <row r="13" customFormat="false" ht="33.75" hidden="false" customHeight="true" outlineLevel="0" collapsed="false">
      <c r="A13" s="48" t="s">
        <v>712</v>
      </c>
      <c r="B13" s="49" t="s">
        <v>679</v>
      </c>
      <c r="C13" s="48" t="s">
        <v>713</v>
      </c>
      <c r="D13" s="48" t="s">
        <v>714</v>
      </c>
      <c r="E13" s="48" t="s">
        <v>715</v>
      </c>
    </row>
    <row r="14" customFormat="false" ht="33.75" hidden="false" customHeight="true" outlineLevel="0" collapsed="false">
      <c r="A14" s="48" t="s">
        <v>716</v>
      </c>
      <c r="B14" s="51" t="s">
        <v>717</v>
      </c>
      <c r="C14" s="48" t="s">
        <v>718</v>
      </c>
      <c r="D14" s="48" t="s">
        <v>719</v>
      </c>
      <c r="E14" s="48" t="s">
        <v>720</v>
      </c>
    </row>
    <row r="15" customFormat="false" ht="33.75" hidden="false" customHeight="true" outlineLevel="0" collapsed="false">
      <c r="A15" s="48" t="s">
        <v>721</v>
      </c>
      <c r="B15" s="51" t="s">
        <v>722</v>
      </c>
      <c r="C15" s="48" t="s">
        <v>723</v>
      </c>
      <c r="D15" s="48" t="s">
        <v>724</v>
      </c>
      <c r="E15" s="48" t="s">
        <v>725</v>
      </c>
    </row>
    <row r="17" customFormat="false" ht="15" hidden="false" customHeight="false" outlineLevel="0" collapsed="false">
      <c r="A17" s="52" t="s">
        <v>726</v>
      </c>
    </row>
    <row r="18" customFormat="false" ht="31.5" hidden="false" customHeight="true" outlineLevel="0" collapsed="false">
      <c r="A18" s="53" t="s">
        <v>727</v>
      </c>
      <c r="B18" s="53"/>
      <c r="C18" s="53"/>
      <c r="D18" s="53"/>
      <c r="E18" s="53"/>
    </row>
    <row r="19" customFormat="false" ht="31.5" hidden="false" customHeight="true" outlineLevel="0" collapsed="false">
      <c r="A19" s="53" t="s">
        <v>728</v>
      </c>
      <c r="B19" s="53"/>
      <c r="C19" s="53"/>
      <c r="D19" s="53"/>
      <c r="E19" s="53"/>
    </row>
    <row r="20" customFormat="false" ht="31.5" hidden="false" customHeight="true" outlineLevel="0" collapsed="false">
      <c r="A20" s="53" t="s">
        <v>729</v>
      </c>
      <c r="B20" s="53"/>
      <c r="C20" s="53"/>
      <c r="D20" s="53"/>
      <c r="E20" s="53"/>
    </row>
    <row r="21" customFormat="false" ht="31.5" hidden="false" customHeight="true" outlineLevel="0" collapsed="false">
      <c r="A21" s="53" t="s">
        <v>730</v>
      </c>
      <c r="B21" s="53"/>
      <c r="C21" s="53"/>
      <c r="D21" s="53"/>
      <c r="E21" s="53"/>
    </row>
    <row r="22" customFormat="false" ht="31.5" hidden="false" customHeight="true" outlineLevel="0" collapsed="false">
      <c r="A22" s="53" t="s">
        <v>731</v>
      </c>
      <c r="B22" s="53"/>
      <c r="C22" s="53"/>
      <c r="D22" s="53"/>
      <c r="E22" s="53"/>
    </row>
    <row r="23" customFormat="false" ht="31.5" hidden="false" customHeight="true" outlineLevel="0" collapsed="false">
      <c r="A23" s="53" t="s">
        <v>732</v>
      </c>
      <c r="B23" s="53"/>
      <c r="C23" s="53"/>
      <c r="D23" s="53"/>
      <c r="E23" s="53"/>
    </row>
    <row r="25" customFormat="false" ht="15" hidden="false" customHeight="false" outlineLevel="0" collapsed="false">
      <c r="A25" s="54" t="s">
        <v>733</v>
      </c>
    </row>
  </sheetData>
  <mergeCells count="6">
    <mergeCell ref="A18:E18"/>
    <mergeCell ref="A19:E19"/>
    <mergeCell ref="A20:E20"/>
    <mergeCell ref="A21:E21"/>
    <mergeCell ref="A22:E22"/>
    <mergeCell ref="A23:E23"/>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2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9"/>
    <col collapsed="false" customWidth="true" hidden="false" outlineLevel="0" max="2" min="2" style="1" width="10"/>
    <col collapsed="false" customWidth="true" hidden="false" outlineLevel="0" max="3" min="3" style="1" width="16"/>
    <col collapsed="false" customWidth="true" hidden="false" outlineLevel="0" max="4" min="4" style="1" width="14"/>
    <col collapsed="false" customWidth="true" hidden="false" outlineLevel="0" max="5" min="5" style="1" width="16"/>
    <col collapsed="false" customWidth="true" hidden="false" outlineLevel="0" max="7" min="6" style="1" width="11"/>
    <col collapsed="false" customWidth="true" hidden="false" outlineLevel="0" max="8" min="8" style="1" width="10"/>
    <col collapsed="false" customWidth="true" hidden="false" outlineLevel="0" max="9" min="9" style="1" width="12"/>
    <col collapsed="false" customWidth="true" hidden="false" outlineLevel="0" max="10" min="10" style="1" width="10"/>
  </cols>
  <sheetData>
    <row r="1" customFormat="false" ht="18.55" hidden="false" customHeight="false" outlineLevel="0" collapsed="false">
      <c r="A1" s="2" t="s">
        <v>45</v>
      </c>
    </row>
    <row r="2" customFormat="false" ht="30" hidden="false" customHeight="true" outlineLevel="0" collapsed="false">
      <c r="A2" s="3" t="s">
        <v>46</v>
      </c>
    </row>
    <row r="4" customFormat="false" ht="31.5" hidden="false" customHeight="true" outlineLevel="0" collapsed="false">
      <c r="A4" s="14" t="s">
        <v>47</v>
      </c>
      <c r="B4" s="14" t="s">
        <v>48</v>
      </c>
      <c r="C4" s="14" t="s">
        <v>49</v>
      </c>
      <c r="D4" s="14" t="s">
        <v>50</v>
      </c>
      <c r="E4" s="14" t="s">
        <v>51</v>
      </c>
      <c r="F4" s="14" t="s">
        <v>52</v>
      </c>
      <c r="G4" s="14" t="s">
        <v>53</v>
      </c>
      <c r="H4" s="14" t="s">
        <v>54</v>
      </c>
      <c r="I4" s="14" t="s">
        <v>55</v>
      </c>
      <c r="J4" s="14" t="s">
        <v>56</v>
      </c>
    </row>
    <row r="5" customFormat="false" ht="15" hidden="false" customHeight="false" outlineLevel="0" collapsed="false">
      <c r="A5" s="8" t="n">
        <v>26</v>
      </c>
      <c r="B5" s="8" t="s">
        <v>57</v>
      </c>
      <c r="C5" s="9" t="n">
        <v>106649632</v>
      </c>
      <c r="D5" s="9" t="n">
        <v>5409780</v>
      </c>
      <c r="E5" s="9" t="n">
        <f aca="false">C5+D5</f>
        <v>112059412</v>
      </c>
      <c r="F5" s="10" t="n">
        <f aca="false">IF(E5=0,"",D5/E5)</f>
        <v>0.0482759984498223</v>
      </c>
      <c r="G5" s="9" t="n">
        <v>612</v>
      </c>
      <c r="H5" s="9" t="n">
        <v>587</v>
      </c>
      <c r="I5" s="9" t="n">
        <f aca="false">IF(H5=0,"",E5/H5)</f>
        <v>190901.894378194</v>
      </c>
      <c r="J5" s="10"/>
    </row>
    <row r="6" customFormat="false" ht="15" hidden="false" customHeight="false" outlineLevel="0" collapsed="false">
      <c r="A6" s="8" t="n">
        <v>27</v>
      </c>
      <c r="B6" s="8" t="s">
        <v>58</v>
      </c>
      <c r="C6" s="9" t="n">
        <v>122034360</v>
      </c>
      <c r="D6" s="9" t="n">
        <v>9098710</v>
      </c>
      <c r="E6" s="9" t="n">
        <f aca="false">C6+D6</f>
        <v>131133070</v>
      </c>
      <c r="F6" s="10" t="n">
        <f aca="false">IF(E6=0,"",D6/E6)</f>
        <v>0.0693853198129198</v>
      </c>
      <c r="G6" s="9" t="n">
        <v>667</v>
      </c>
      <c r="H6" s="9" t="n">
        <v>627</v>
      </c>
      <c r="I6" s="9" t="n">
        <f aca="false">IF(H6=0,"",E6/H6)</f>
        <v>209143.6523126</v>
      </c>
      <c r="J6" s="10" t="n">
        <f aca="false">IF(E5=0,"",E6/E5-1)</f>
        <v>0.170210227410438</v>
      </c>
    </row>
    <row r="7" customFormat="false" ht="15" hidden="false" customHeight="false" outlineLevel="0" collapsed="false">
      <c r="A7" s="8" t="n">
        <v>28</v>
      </c>
      <c r="B7" s="8" t="s">
        <v>59</v>
      </c>
      <c r="C7" s="9" t="n">
        <v>132825841</v>
      </c>
      <c r="D7" s="9" t="n">
        <v>9461640</v>
      </c>
      <c r="E7" s="9" t="n">
        <f aca="false">C7+D7</f>
        <v>142287481</v>
      </c>
      <c r="F7" s="10" t="n">
        <f aca="false">IF(E7=0,"",D7/E7)</f>
        <v>0.0664966442128524</v>
      </c>
      <c r="G7" s="9" t="n">
        <v>765</v>
      </c>
      <c r="H7" s="9" t="n">
        <v>726</v>
      </c>
      <c r="I7" s="9" t="n">
        <f aca="false">IF(H7=0,"",E7/H7)</f>
        <v>195988.26584022</v>
      </c>
      <c r="J7" s="10" t="n">
        <f aca="false">IF(E6=0,"",E7/E6-1)</f>
        <v>0.0850617696969955</v>
      </c>
    </row>
    <row r="8" customFormat="false" ht="15" hidden="false" customHeight="false" outlineLevel="0" collapsed="false">
      <c r="A8" s="8" t="n">
        <v>29</v>
      </c>
      <c r="B8" s="8" t="s">
        <v>60</v>
      </c>
      <c r="C8" s="9" t="n">
        <v>106826051</v>
      </c>
      <c r="D8" s="9" t="n">
        <v>3901820</v>
      </c>
      <c r="E8" s="9" t="n">
        <f aca="false">C8+D8</f>
        <v>110727871</v>
      </c>
      <c r="F8" s="10" t="n">
        <f aca="false">IF(E8=0,"",D8/E8)</f>
        <v>0.035237921263744</v>
      </c>
      <c r="G8" s="9" t="n">
        <v>578</v>
      </c>
      <c r="H8" s="9" t="n">
        <v>578</v>
      </c>
      <c r="I8" s="9" t="n">
        <f aca="false">IF(H8=0,"",E8/H8)</f>
        <v>191570.711072664</v>
      </c>
      <c r="J8" s="10" t="n">
        <f aca="false">IF(E7=0,"",E8/E7-1)</f>
        <v>-0.221801733913611</v>
      </c>
    </row>
    <row r="9" customFormat="false" ht="15" hidden="false" customHeight="false" outlineLevel="0" collapsed="false">
      <c r="A9" s="8" t="n">
        <v>30</v>
      </c>
      <c r="B9" s="8" t="s">
        <v>61</v>
      </c>
      <c r="C9" s="9" t="n">
        <v>80394700</v>
      </c>
      <c r="D9" s="9" t="n">
        <v>3689870</v>
      </c>
      <c r="E9" s="9" t="n">
        <f aca="false">C9+D9</f>
        <v>84084570</v>
      </c>
      <c r="F9" s="10" t="n">
        <f aca="false">IF(E9=0,"",D9/E9)</f>
        <v>0.043882843189898</v>
      </c>
      <c r="G9" s="9" t="n">
        <v>484</v>
      </c>
      <c r="H9" s="9" t="n">
        <v>474</v>
      </c>
      <c r="I9" s="9" t="n">
        <f aca="false">IF(H9=0,"",E9/H9)</f>
        <v>177393.607594937</v>
      </c>
      <c r="J9" s="10" t="n">
        <f aca="false">IF(E8=0,"",E9/E8-1)</f>
        <v>-0.240619644895006</v>
      </c>
    </row>
    <row r="10" customFormat="false" ht="15" hidden="false" customHeight="false" outlineLevel="0" collapsed="false">
      <c r="A10" s="15" t="n">
        <v>31</v>
      </c>
      <c r="B10" s="15" t="s">
        <v>62</v>
      </c>
      <c r="C10" s="16" t="n">
        <v>156158470</v>
      </c>
      <c r="D10" s="16" t="n">
        <v>2507880</v>
      </c>
      <c r="E10" s="16" t="n">
        <f aca="false">C10+D10</f>
        <v>158666350</v>
      </c>
      <c r="F10" s="17" t="n">
        <f aca="false">IF(E10=0,"",D10/E10)</f>
        <v>0.0158059979321387</v>
      </c>
      <c r="G10" s="16" t="n">
        <v>933</v>
      </c>
      <c r="H10" s="16" t="n">
        <v>864</v>
      </c>
      <c r="I10" s="16" t="n">
        <f aca="false">IF(H10=0,"",E10/H10)</f>
        <v>183641.608796296</v>
      </c>
      <c r="J10" s="17" t="n">
        <f aca="false">IF(E9=0,"",E10/E9-1)</f>
        <v>0.886985329175139</v>
      </c>
    </row>
    <row r="11" customFormat="false" ht="15" hidden="false" customHeight="false" outlineLevel="0" collapsed="false">
      <c r="A11" s="15" t="n">
        <v>32</v>
      </c>
      <c r="B11" s="15" t="s">
        <v>63</v>
      </c>
      <c r="C11" s="16" t="n">
        <v>156286770</v>
      </c>
      <c r="D11" s="16" t="n">
        <v>4864770</v>
      </c>
      <c r="E11" s="16" t="n">
        <f aca="false">C11+D11</f>
        <v>161151540</v>
      </c>
      <c r="F11" s="17" t="n">
        <f aca="false">IF(E11=0,"",D11/E11)</f>
        <v>0.0301875489368578</v>
      </c>
      <c r="G11" s="16" t="n">
        <v>891</v>
      </c>
      <c r="H11" s="16" t="n">
        <v>837</v>
      </c>
      <c r="I11" s="16" t="n">
        <f aca="false">IF(H11=0,"",E11/H11)</f>
        <v>192534.695340502</v>
      </c>
      <c r="J11" s="17" t="n">
        <f aca="false">IF(E10=0,"",E11/E10-1)</f>
        <v>0.0156629934450498</v>
      </c>
    </row>
    <row r="12" customFormat="false" ht="15" hidden="false" customHeight="false" outlineLevel="0" collapsed="false">
      <c r="A12" s="8" t="n">
        <v>33</v>
      </c>
      <c r="B12" s="8" t="s">
        <v>64</v>
      </c>
      <c r="C12" s="9" t="n">
        <v>91302720</v>
      </c>
      <c r="D12" s="9" t="n">
        <v>5939740</v>
      </c>
      <c r="E12" s="9" t="n">
        <f aca="false">C12+D12</f>
        <v>97242460</v>
      </c>
      <c r="F12" s="10" t="n">
        <f aca="false">IF(E12=0,"",D12/E12)</f>
        <v>0.0610817537935589</v>
      </c>
      <c r="G12" s="9" t="n">
        <v>572</v>
      </c>
      <c r="H12" s="9" t="n">
        <v>567</v>
      </c>
      <c r="I12" s="9" t="n">
        <f aca="false">IF(H12=0,"",E12/H12)</f>
        <v>171503.456790123</v>
      </c>
      <c r="J12" s="10" t="n">
        <f aca="false">IF(E11=0,"",E12/E11-1)</f>
        <v>-0.396577531930505</v>
      </c>
    </row>
    <row r="13" customFormat="false" ht="15" hidden="false" customHeight="false" outlineLevel="0" collapsed="false">
      <c r="A13" s="18" t="s">
        <v>65</v>
      </c>
      <c r="B13" s="19"/>
      <c r="C13" s="20" t="n">
        <f aca="false">SUM(C5:C9)</f>
        <v>548730584</v>
      </c>
      <c r="D13" s="20" t="n">
        <f aca="false">SUM(D5:D9)</f>
        <v>31561820</v>
      </c>
      <c r="E13" s="20" t="n">
        <f aca="false">C13+D13</f>
        <v>580292404</v>
      </c>
      <c r="F13" s="21" t="n">
        <f aca="false">D13/E13</f>
        <v>0.0543895108439159</v>
      </c>
      <c r="G13" s="20" t="n">
        <f aca="false">SUM(G5:G9)</f>
        <v>3106</v>
      </c>
      <c r="H13" s="20" t="n">
        <f aca="false">SUM(H5:H9)</f>
        <v>2992</v>
      </c>
      <c r="I13" s="20" t="n">
        <f aca="false">E13/H13</f>
        <v>193947.995989305</v>
      </c>
      <c r="J13" s="19"/>
    </row>
    <row r="14" customFormat="false" ht="15" hidden="false" customHeight="false" outlineLevel="0" collapsed="false">
      <c r="A14" s="18" t="s">
        <v>66</v>
      </c>
      <c r="B14" s="19"/>
      <c r="C14" s="20" t="n">
        <f aca="false">SUM(C10:C11)</f>
        <v>312445240</v>
      </c>
      <c r="D14" s="20" t="n">
        <f aca="false">SUM(D10:D11)</f>
        <v>7372650</v>
      </c>
      <c r="E14" s="20" t="n">
        <f aca="false">C14+D14</f>
        <v>319817890</v>
      </c>
      <c r="F14" s="21" t="n">
        <f aca="false">D14/E14</f>
        <v>0.0230526503692461</v>
      </c>
      <c r="G14" s="20" t="n">
        <f aca="false">SUM(G10:G11)</f>
        <v>1824</v>
      </c>
      <c r="H14" s="20" t="n">
        <f aca="false">SUM(H10:H11)</f>
        <v>1701</v>
      </c>
      <c r="I14" s="20" t="n">
        <f aca="false">E14/H14</f>
        <v>188017.572016461</v>
      </c>
      <c r="J14" s="19"/>
    </row>
    <row r="15" customFormat="false" ht="15" hidden="false" customHeight="false" outlineLevel="0" collapsed="false">
      <c r="A15" s="18" t="s">
        <v>67</v>
      </c>
      <c r="B15" s="19"/>
      <c r="C15" s="20" t="n">
        <f aca="false">SUM(C12)</f>
        <v>91302720</v>
      </c>
      <c r="D15" s="20" t="n">
        <f aca="false">SUM(D12)</f>
        <v>5939740</v>
      </c>
      <c r="E15" s="20" t="n">
        <f aca="false">C15+D15</f>
        <v>97242460</v>
      </c>
      <c r="F15" s="21" t="n">
        <f aca="false">D15/E15</f>
        <v>0.0610817537935589</v>
      </c>
      <c r="G15" s="20" t="n">
        <f aca="false">SUM(G12)</f>
        <v>572</v>
      </c>
      <c r="H15" s="20" t="n">
        <f aca="false">SUM(H12)</f>
        <v>567</v>
      </c>
      <c r="I15" s="20" t="n">
        <f aca="false">E15/H15</f>
        <v>171503.456790123</v>
      </c>
      <c r="J15" s="19"/>
    </row>
    <row r="16" customFormat="false" ht="15" hidden="false" customHeight="false" outlineLevel="0" collapsed="false">
      <c r="A16" s="18" t="s">
        <v>68</v>
      </c>
      <c r="B16" s="19"/>
      <c r="C16" s="20" t="n">
        <f aca="false">SUM(C5:C12)</f>
        <v>952478544</v>
      </c>
      <c r="D16" s="20" t="n">
        <f aca="false">SUM(D5:D12)</f>
        <v>44874210</v>
      </c>
      <c r="E16" s="20" t="n">
        <f aca="false">C16+D16</f>
        <v>997352754</v>
      </c>
      <c r="F16" s="21" t="n">
        <f aca="false">D16/E16</f>
        <v>0.0449933183821138</v>
      </c>
      <c r="G16" s="20" t="n">
        <f aca="false">SUM(G5:G12)</f>
        <v>5502</v>
      </c>
      <c r="H16" s="20" t="n">
        <f aca="false">SUM(H5:H12)</f>
        <v>5260</v>
      </c>
      <c r="I16" s="20" t="n">
        <f aca="false">E16/H16</f>
        <v>189610.78973384</v>
      </c>
      <c r="J16" s="19"/>
    </row>
    <row r="18" customFormat="false" ht="15" hidden="false" customHeight="false" outlineLevel="0" collapsed="false">
      <c r="A18" s="13" t="s">
        <v>69</v>
      </c>
    </row>
    <row r="19" customFormat="false" ht="15" hidden="false" customHeight="false" outlineLevel="0" collapsed="false">
      <c r="A19" s="13" t="s">
        <v>70</v>
      </c>
    </row>
    <row r="20" customFormat="false" ht="15" hidden="false" customHeight="false" outlineLevel="0" collapsed="false">
      <c r="A20" s="13" t="s">
        <v>71</v>
      </c>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12"/>
    <col collapsed="false" customWidth="true" hidden="false" outlineLevel="0" max="9" min="2" style="1" width="11"/>
    <col collapsed="false" customWidth="true" hidden="false" outlineLevel="0" max="10" min="10" style="1" width="13"/>
    <col collapsed="false" customWidth="true" hidden="false" outlineLevel="0" max="11" min="11" style="1" width="12"/>
  </cols>
  <sheetData>
    <row r="1" customFormat="false" ht="18.55" hidden="false" customHeight="false" outlineLevel="0" collapsed="false">
      <c r="A1" s="2" t="s">
        <v>72</v>
      </c>
    </row>
    <row r="2" customFormat="false" ht="30" hidden="false" customHeight="true" outlineLevel="0" collapsed="false">
      <c r="A2" s="3" t="s">
        <v>73</v>
      </c>
    </row>
    <row r="4" customFormat="false" ht="31.5" hidden="false" customHeight="true" outlineLevel="0" collapsed="false">
      <c r="A4" s="14" t="s">
        <v>74</v>
      </c>
      <c r="B4" s="14" t="s">
        <v>75</v>
      </c>
      <c r="C4" s="14" t="s">
        <v>76</v>
      </c>
      <c r="D4" s="14" t="s">
        <v>77</v>
      </c>
      <c r="E4" s="14" t="s">
        <v>78</v>
      </c>
      <c r="F4" s="14" t="s">
        <v>79</v>
      </c>
      <c r="G4" s="14" t="s">
        <v>80</v>
      </c>
      <c r="H4" s="14" t="s">
        <v>81</v>
      </c>
      <c r="I4" s="14" t="s">
        <v>82</v>
      </c>
      <c r="J4" s="14" t="s">
        <v>83</v>
      </c>
      <c r="K4" s="14" t="s">
        <v>84</v>
      </c>
    </row>
    <row r="5" customFormat="false" ht="15" hidden="false" customHeight="false" outlineLevel="0" collapsed="false">
      <c r="A5" s="22" t="s">
        <v>85</v>
      </c>
      <c r="B5" s="9" t="n">
        <v>39645938</v>
      </c>
      <c r="C5" s="9" t="n">
        <v>40067712</v>
      </c>
      <c r="D5" s="9" t="n">
        <v>68406234</v>
      </c>
      <c r="E5" s="9" t="n">
        <v>55478814</v>
      </c>
      <c r="F5" s="9" t="n">
        <v>43702062</v>
      </c>
      <c r="G5" s="9" t="n">
        <v>71558568</v>
      </c>
      <c r="H5" s="9" t="n">
        <v>66419696</v>
      </c>
      <c r="I5" s="9" t="n">
        <v>62939792</v>
      </c>
      <c r="J5" s="23" t="n">
        <f aca="false">SUM(B5:I5)</f>
        <v>448218816</v>
      </c>
      <c r="K5" s="10" t="n">
        <f aca="false">IF(H5=0,"",I5/H5-1)</f>
        <v>-0.0523926517218627</v>
      </c>
    </row>
    <row r="6" customFormat="false" ht="15" hidden="false" customHeight="false" outlineLevel="0" collapsed="false">
      <c r="A6" s="22" t="s">
        <v>86</v>
      </c>
      <c r="B6" s="9" t="n">
        <v>48026144</v>
      </c>
      <c r="C6" s="9" t="n">
        <v>61110403</v>
      </c>
      <c r="D6" s="9" t="n">
        <v>44424931</v>
      </c>
      <c r="E6" s="9" t="n">
        <v>28731640</v>
      </c>
      <c r="F6" s="9" t="n">
        <v>23191900</v>
      </c>
      <c r="G6" s="9" t="n">
        <v>47434662</v>
      </c>
      <c r="H6" s="9" t="n">
        <v>53479209</v>
      </c>
      <c r="I6" s="9" t="n">
        <v>14174414</v>
      </c>
      <c r="J6" s="23" t="n">
        <f aca="false">SUM(B6:I6)</f>
        <v>320573303</v>
      </c>
      <c r="K6" s="10" t="n">
        <f aca="false">IF(H6=0,"",I6/H6-1)</f>
        <v>-0.734954681173388</v>
      </c>
    </row>
    <row r="7" customFormat="false" ht="15" hidden="false" customHeight="false" outlineLevel="0" collapsed="false">
      <c r="A7" s="24" t="s">
        <v>21</v>
      </c>
      <c r="B7" s="16" t="n">
        <v>17167400</v>
      </c>
      <c r="C7" s="16" t="n">
        <v>20386149</v>
      </c>
      <c r="D7" s="16" t="n">
        <v>23464194</v>
      </c>
      <c r="E7" s="16" t="n">
        <v>19508573</v>
      </c>
      <c r="F7" s="16" t="n">
        <v>11127658</v>
      </c>
      <c r="G7" s="16" t="n">
        <v>25425258</v>
      </c>
      <c r="H7" s="16" t="n">
        <v>29486317</v>
      </c>
      <c r="I7" s="16" t="n">
        <v>15567824</v>
      </c>
      <c r="J7" s="25" t="n">
        <f aca="false">SUM(B7:I7)</f>
        <v>162133373</v>
      </c>
      <c r="K7" s="17" t="n">
        <f aca="false">IF(H7=0,"",I7/H7-1)</f>
        <v>-0.472032264999389</v>
      </c>
    </row>
    <row r="8" customFormat="false" ht="15" hidden="false" customHeight="false" outlineLevel="0" collapsed="false">
      <c r="A8" s="22" t="s">
        <v>87</v>
      </c>
      <c r="B8" s="9" t="n">
        <v>3674058</v>
      </c>
      <c r="C8" s="9" t="n">
        <v>7005161</v>
      </c>
      <c r="D8" s="9" t="n">
        <v>3830980</v>
      </c>
      <c r="E8" s="9" t="n">
        <v>5118001</v>
      </c>
      <c r="F8" s="9" t="n">
        <v>3057912</v>
      </c>
      <c r="G8" s="9" t="n">
        <v>9239690</v>
      </c>
      <c r="H8" s="9" t="n">
        <v>5152025</v>
      </c>
      <c r="I8" s="9" t="n">
        <v>2995900</v>
      </c>
      <c r="J8" s="23" t="n">
        <f aca="false">SUM(B8:I8)</f>
        <v>40073727</v>
      </c>
      <c r="K8" s="10" t="n">
        <f aca="false">IF(H8=0,"",I8/H8-1)</f>
        <v>-0.418500492524784</v>
      </c>
    </row>
    <row r="9" customFormat="false" ht="15" hidden="false" customHeight="false" outlineLevel="0" collapsed="false">
      <c r="A9" s="8" t="s">
        <v>88</v>
      </c>
      <c r="B9" s="9" t="n">
        <v>1061188</v>
      </c>
      <c r="C9" s="9" t="n">
        <v>1340333</v>
      </c>
      <c r="D9" s="9" t="n">
        <v>874282</v>
      </c>
      <c r="E9" s="9" t="n">
        <v>683059</v>
      </c>
      <c r="F9" s="9" t="n">
        <v>1845148</v>
      </c>
      <c r="G9" s="9" t="n">
        <v>2846442</v>
      </c>
      <c r="H9" s="9" t="n">
        <v>3394715</v>
      </c>
      <c r="I9" s="9" t="n">
        <v>1235776</v>
      </c>
      <c r="J9" s="9" t="n">
        <f aca="false">SUM(B9:I9)</f>
        <v>13280943</v>
      </c>
      <c r="K9" s="10" t="n">
        <f aca="false">IF(H9=0,"",I9/H9-1)</f>
        <v>-0.635970619035766</v>
      </c>
    </row>
    <row r="10" customFormat="false" ht="15" hidden="false" customHeight="false" outlineLevel="0" collapsed="false">
      <c r="A10" s="8" t="s">
        <v>89</v>
      </c>
      <c r="B10" s="9" t="n">
        <v>2149744</v>
      </c>
      <c r="C10" s="9" t="n">
        <v>1187352</v>
      </c>
      <c r="D10" s="9" t="n">
        <v>1259890</v>
      </c>
      <c r="E10" s="9" t="n">
        <v>929814</v>
      </c>
      <c r="F10" s="9" t="n">
        <v>925900</v>
      </c>
      <c r="G10" s="9" t="n">
        <v>1109850</v>
      </c>
      <c r="H10" s="9" t="n">
        <v>1846668</v>
      </c>
      <c r="I10" s="9" t="n">
        <v>268754</v>
      </c>
      <c r="J10" s="9" t="n">
        <f aca="false">SUM(B10:I10)</f>
        <v>9677972</v>
      </c>
      <c r="K10" s="10" t="n">
        <f aca="false">IF(H10=0,"",I10/H10-1)</f>
        <v>-0.854465448039388</v>
      </c>
    </row>
    <row r="11" customFormat="false" ht="15" hidden="false" customHeight="false" outlineLevel="0" collapsed="false">
      <c r="A11" s="8" t="s">
        <v>90</v>
      </c>
      <c r="B11" s="9" t="n">
        <v>0</v>
      </c>
      <c r="C11" s="9" t="n">
        <v>0</v>
      </c>
      <c r="D11" s="9" t="n">
        <v>0</v>
      </c>
      <c r="E11" s="9" t="n">
        <v>259990</v>
      </c>
      <c r="F11" s="9" t="n">
        <v>233990</v>
      </c>
      <c r="G11" s="9" t="n">
        <v>749970</v>
      </c>
      <c r="H11" s="9" t="n">
        <v>1064940</v>
      </c>
      <c r="I11" s="9" t="n">
        <v>60000</v>
      </c>
      <c r="J11" s="9" t="n">
        <f aca="false">SUM(B11:I11)</f>
        <v>2368890</v>
      </c>
      <c r="K11" s="10" t="n">
        <f aca="false">IF(H11=0,"",I11/H11-1)</f>
        <v>-0.943658797678743</v>
      </c>
    </row>
    <row r="12" customFormat="false" ht="15" hidden="false" customHeight="false" outlineLevel="0" collapsed="false">
      <c r="A12" s="8" t="s">
        <v>91</v>
      </c>
      <c r="B12" s="9" t="n">
        <v>289990</v>
      </c>
      <c r="C12" s="9" t="n">
        <v>0</v>
      </c>
      <c r="D12" s="9" t="n">
        <v>0</v>
      </c>
      <c r="E12" s="9" t="n">
        <v>0</v>
      </c>
      <c r="F12" s="9" t="n">
        <v>0</v>
      </c>
      <c r="G12" s="9" t="n">
        <v>0</v>
      </c>
      <c r="H12" s="9" t="n">
        <v>0</v>
      </c>
      <c r="I12" s="9" t="n">
        <v>0</v>
      </c>
      <c r="J12" s="9" t="n">
        <f aca="false">SUM(B12:I12)</f>
        <v>289990</v>
      </c>
      <c r="K12" s="10" t="str">
        <f aca="false">IF(H12=0,"",I12/H12-1)</f>
        <v/>
      </c>
    </row>
    <row r="13" customFormat="false" ht="15" hidden="false" customHeight="false" outlineLevel="0" collapsed="false">
      <c r="A13" s="8" t="s">
        <v>92</v>
      </c>
      <c r="B13" s="9" t="n">
        <v>0</v>
      </c>
      <c r="C13" s="9" t="n">
        <v>0</v>
      </c>
      <c r="D13" s="9" t="n">
        <v>0</v>
      </c>
      <c r="E13" s="9" t="n">
        <v>0</v>
      </c>
      <c r="F13" s="9" t="n">
        <v>0</v>
      </c>
      <c r="G13" s="9" t="n">
        <v>0</v>
      </c>
      <c r="H13" s="9" t="n">
        <v>289990</v>
      </c>
      <c r="I13" s="9" t="n">
        <v>0</v>
      </c>
      <c r="J13" s="9" t="n">
        <f aca="false">SUM(B13:I13)</f>
        <v>289990</v>
      </c>
      <c r="K13" s="10" t="n">
        <f aca="false">IF(H13=0,"",I13/H13-1)</f>
        <v>-1</v>
      </c>
    </row>
    <row r="14" customFormat="false" ht="15" hidden="false" customHeight="false" outlineLevel="0" collapsed="false">
      <c r="A14" s="8" t="s">
        <v>93</v>
      </c>
      <c r="B14" s="9" t="n">
        <v>0</v>
      </c>
      <c r="C14" s="9" t="n">
        <v>0</v>
      </c>
      <c r="D14" s="9" t="n">
        <v>0</v>
      </c>
      <c r="E14" s="9" t="n">
        <v>0</v>
      </c>
      <c r="F14" s="9" t="n">
        <v>0</v>
      </c>
      <c r="G14" s="9" t="n">
        <v>229990</v>
      </c>
      <c r="H14" s="9" t="n">
        <v>0</v>
      </c>
      <c r="I14" s="9" t="n">
        <v>0</v>
      </c>
      <c r="J14" s="9" t="n">
        <f aca="false">SUM(B14:I14)</f>
        <v>229990</v>
      </c>
      <c r="K14" s="10" t="str">
        <f aca="false">IF(H14=0,"",I14/H14-1)</f>
        <v/>
      </c>
    </row>
    <row r="15" customFormat="false" ht="15" hidden="false" customHeight="false" outlineLevel="0" collapsed="false">
      <c r="A15" s="8" t="s">
        <v>94</v>
      </c>
      <c r="B15" s="9" t="n">
        <v>44950</v>
      </c>
      <c r="C15" s="9" t="n">
        <v>35960</v>
      </c>
      <c r="D15" s="9" t="n">
        <v>26970</v>
      </c>
      <c r="E15" s="9" t="n">
        <v>17980</v>
      </c>
      <c r="F15" s="9" t="n">
        <v>0</v>
      </c>
      <c r="G15" s="9" t="n">
        <v>71920</v>
      </c>
      <c r="H15" s="9" t="n">
        <v>17980</v>
      </c>
      <c r="I15" s="9" t="n">
        <v>0</v>
      </c>
      <c r="J15" s="9" t="n">
        <f aca="false">SUM(B15:I15)</f>
        <v>215760</v>
      </c>
      <c r="K15" s="10" t="n">
        <f aca="false">IF(H15=0,"",I15/H15-1)</f>
        <v>-1</v>
      </c>
    </row>
    <row r="16" customFormat="false" ht="15" hidden="false" customHeight="false" outlineLevel="0" collapsed="false">
      <c r="A16" s="18" t="s">
        <v>95</v>
      </c>
      <c r="B16" s="20" t="n">
        <f aca="false">SUM(B5:B15)</f>
        <v>112059412</v>
      </c>
      <c r="C16" s="20" t="n">
        <f aca="false">SUM(C5:C15)</f>
        <v>131133070</v>
      </c>
      <c r="D16" s="20" t="n">
        <f aca="false">SUM(D5:D15)</f>
        <v>142287481</v>
      </c>
      <c r="E16" s="20" t="n">
        <f aca="false">SUM(E5:E15)</f>
        <v>110727871</v>
      </c>
      <c r="F16" s="20" t="n">
        <f aca="false">SUM(F5:F15)</f>
        <v>84084570</v>
      </c>
      <c r="G16" s="20" t="n">
        <f aca="false">SUM(G5:G15)</f>
        <v>158666350</v>
      </c>
      <c r="H16" s="20" t="n">
        <f aca="false">SUM(H5:H15)</f>
        <v>161151540</v>
      </c>
      <c r="I16" s="20" t="n">
        <f aca="false">SUM(I5:I15)</f>
        <v>97242460</v>
      </c>
      <c r="J16" s="20" t="n">
        <f aca="false">SUM(J5:J15)</f>
        <v>997352754</v>
      </c>
      <c r="K16" s="21" t="n">
        <f aca="false">I16/H16-1</f>
        <v>-0.396577531930505</v>
      </c>
    </row>
    <row r="18" customFormat="false" ht="15" hidden="false" customHeight="false" outlineLevel="0" collapsed="false">
      <c r="A18" s="22" t="s">
        <v>96</v>
      </c>
      <c r="B18" s="10" t="n">
        <f aca="false">IF(B16=0,"",B7/B16)</f>
        <v>0.153199090496745</v>
      </c>
      <c r="C18" s="10" t="n">
        <f aca="false">IF(C16=0,"",C7/C16)</f>
        <v>0.155461539945645</v>
      </c>
      <c r="D18" s="10" t="n">
        <f aca="false">IF(D16=0,"",D7/D16)</f>
        <v>0.164906946381319</v>
      </c>
      <c r="E18" s="10" t="n">
        <f aca="false">IF(E16=0,"",E7/E16)</f>
        <v>0.176184846902728</v>
      </c>
      <c r="F18" s="10" t="n">
        <f aca="false">IF(F16=0,"",F7/F16)</f>
        <v>0.132338882151624</v>
      </c>
      <c r="G18" s="10" t="n">
        <f aca="false">IF(G16=0,"",G7/G16)</f>
        <v>0.160243542502868</v>
      </c>
      <c r="H18" s="10" t="n">
        <f aca="false">IF(H16=0,"",H7/H16)</f>
        <v>0.182972604543525</v>
      </c>
      <c r="I18" s="10" t="n">
        <f aca="false">IF(I16=0,"",I7/I16)</f>
        <v>0.160092864783552</v>
      </c>
    </row>
    <row r="20" customFormat="false" ht="15" hidden="false" customHeight="false" outlineLevel="0" collapsed="false">
      <c r="A20" s="13" t="s">
        <v>97</v>
      </c>
    </row>
    <row r="21" customFormat="false" ht="15" hidden="false" customHeight="false" outlineLevel="0" collapsed="false">
      <c r="A21" s="13" t="s">
        <v>98</v>
      </c>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4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30"/>
    <col collapsed="false" customWidth="true" hidden="false" outlineLevel="0" max="3" min="2" style="1" width="15"/>
    <col collapsed="false" customWidth="true" hidden="false" outlineLevel="0" max="4" min="4" style="1" width="13"/>
    <col collapsed="false" customWidth="true" hidden="false" outlineLevel="0" max="5" min="5" style="1" width="52"/>
    <col collapsed="false" customWidth="true" hidden="false" outlineLevel="0" max="6" min="6" style="1" width="9"/>
    <col collapsed="false" customWidth="true" hidden="false" outlineLevel="0" max="8" min="7" style="1" width="11"/>
    <col collapsed="false" customWidth="true" hidden="false" outlineLevel="0" max="9" min="9" style="1" width="9"/>
    <col collapsed="false" customWidth="true" hidden="false" outlineLevel="0" max="10" min="10" style="1" width="10"/>
    <col collapsed="false" customWidth="true" hidden="false" outlineLevel="0" max="11" min="11" style="1" width="11"/>
    <col collapsed="false" customWidth="true" hidden="false" outlineLevel="0" max="12" min="12" style="1" width="15"/>
  </cols>
  <sheetData>
    <row r="1" customFormat="false" ht="18.55" hidden="false" customHeight="false" outlineLevel="0" collapsed="false">
      <c r="A1" s="2" t="s">
        <v>99</v>
      </c>
    </row>
    <row r="2" customFormat="false" ht="30" hidden="false" customHeight="true" outlineLevel="0" collapsed="false">
      <c r="A2" s="3" t="s">
        <v>100</v>
      </c>
    </row>
    <row r="4" customFormat="false" ht="15" hidden="false" customHeight="false" outlineLevel="0" collapsed="false">
      <c r="A4" s="26" t="s">
        <v>101</v>
      </c>
    </row>
    <row r="5" customFormat="false" ht="31.5" hidden="false" customHeight="true" outlineLevel="0" collapsed="false">
      <c r="A5" s="14" t="s">
        <v>47</v>
      </c>
      <c r="B5" s="14" t="s">
        <v>48</v>
      </c>
      <c r="C5" s="14" t="s">
        <v>25</v>
      </c>
      <c r="D5" s="14" t="s">
        <v>102</v>
      </c>
      <c r="E5" s="14" t="s">
        <v>103</v>
      </c>
      <c r="F5" s="14" t="s">
        <v>104</v>
      </c>
      <c r="G5" s="14" t="s">
        <v>105</v>
      </c>
      <c r="H5" s="14" t="s">
        <v>106</v>
      </c>
      <c r="I5" s="14" t="s">
        <v>107</v>
      </c>
      <c r="J5" s="14" t="s">
        <v>108</v>
      </c>
      <c r="K5" s="14" t="s">
        <v>109</v>
      </c>
      <c r="L5" s="14" t="s">
        <v>110</v>
      </c>
    </row>
    <row r="6" customFormat="false" ht="15" hidden="false" customHeight="false" outlineLevel="0" collapsed="false">
      <c r="A6" s="8" t="n">
        <v>26</v>
      </c>
      <c r="B6" s="8" t="s">
        <v>57</v>
      </c>
      <c r="C6" s="9" t="n">
        <v>32245</v>
      </c>
      <c r="D6" s="9" t="n">
        <v>31926</v>
      </c>
      <c r="E6" s="9" t="n">
        <v>2482</v>
      </c>
      <c r="F6" s="9" t="n">
        <v>587</v>
      </c>
      <c r="G6" s="9" t="n">
        <v>2782</v>
      </c>
      <c r="H6" s="9" t="n">
        <v>2157</v>
      </c>
      <c r="I6" s="9" t="n">
        <v>816</v>
      </c>
      <c r="J6" s="9" t="n">
        <v>472</v>
      </c>
      <c r="K6" s="9" t="n">
        <v>468</v>
      </c>
      <c r="L6" s="9" t="n">
        <v>103587565</v>
      </c>
    </row>
    <row r="7" customFormat="false" ht="15" hidden="false" customHeight="false" outlineLevel="0" collapsed="false">
      <c r="A7" s="8" t="n">
        <v>27</v>
      </c>
      <c r="B7" s="8" t="s">
        <v>58</v>
      </c>
      <c r="C7" s="9" t="n">
        <v>22363</v>
      </c>
      <c r="D7" s="9" t="n">
        <v>22015</v>
      </c>
      <c r="E7" s="9" t="n">
        <v>2163</v>
      </c>
      <c r="F7" s="9" t="n">
        <v>534</v>
      </c>
      <c r="G7" s="9" t="n">
        <v>2597</v>
      </c>
      <c r="H7" s="9" t="n">
        <v>2061</v>
      </c>
      <c r="I7" s="9" t="n">
        <v>801</v>
      </c>
      <c r="J7" s="9" t="n">
        <v>485</v>
      </c>
      <c r="K7" s="9" t="n">
        <v>485</v>
      </c>
      <c r="L7" s="9" t="n">
        <v>110304320</v>
      </c>
    </row>
    <row r="8" customFormat="false" ht="15" hidden="false" customHeight="false" outlineLevel="0" collapsed="false">
      <c r="A8" s="8" t="n">
        <v>28</v>
      </c>
      <c r="B8" s="8" t="s">
        <v>59</v>
      </c>
      <c r="C8" s="9" t="n">
        <v>26278</v>
      </c>
      <c r="D8" s="9" t="n">
        <v>25885</v>
      </c>
      <c r="E8" s="9" t="n">
        <v>3019</v>
      </c>
      <c r="F8" s="9" t="n">
        <v>668</v>
      </c>
      <c r="G8" s="9" t="n">
        <v>3502</v>
      </c>
      <c r="H8" s="9" t="n">
        <v>2702</v>
      </c>
      <c r="I8" s="9" t="n">
        <v>1041</v>
      </c>
      <c r="J8" s="9" t="n">
        <v>612</v>
      </c>
      <c r="K8" s="9" t="n">
        <v>621</v>
      </c>
      <c r="L8" s="9" t="n">
        <v>139690170</v>
      </c>
    </row>
    <row r="9" customFormat="false" ht="15" hidden="false" customHeight="false" outlineLevel="0" collapsed="false">
      <c r="A9" s="8" t="n">
        <v>29</v>
      </c>
      <c r="B9" s="8" t="s">
        <v>60</v>
      </c>
      <c r="C9" s="9" t="n">
        <v>26512</v>
      </c>
      <c r="D9" s="9" t="n">
        <v>26148</v>
      </c>
      <c r="E9" s="9" t="n">
        <v>2453</v>
      </c>
      <c r="F9" s="9" t="n">
        <v>523</v>
      </c>
      <c r="G9" s="9" t="n">
        <v>2859</v>
      </c>
      <c r="H9" s="9" t="n">
        <v>2213</v>
      </c>
      <c r="I9" s="9" t="n">
        <v>807</v>
      </c>
      <c r="J9" s="9" t="n">
        <v>462</v>
      </c>
      <c r="K9" s="9" t="n">
        <v>460</v>
      </c>
      <c r="L9" s="9" t="n">
        <v>100704650</v>
      </c>
    </row>
    <row r="10" customFormat="false" ht="15" hidden="false" customHeight="false" outlineLevel="0" collapsed="false">
      <c r="A10" s="8" t="n">
        <v>30</v>
      </c>
      <c r="B10" s="8" t="s">
        <v>61</v>
      </c>
      <c r="C10" s="9" t="n">
        <v>22976</v>
      </c>
      <c r="D10" s="9" t="n">
        <v>22661</v>
      </c>
      <c r="E10" s="9" t="n">
        <v>2102</v>
      </c>
      <c r="F10" s="9" t="n">
        <v>465</v>
      </c>
      <c r="G10" s="9" t="n">
        <v>2326</v>
      </c>
      <c r="H10" s="9" t="n">
        <v>1817</v>
      </c>
      <c r="I10" s="9" t="n">
        <v>666</v>
      </c>
      <c r="J10" s="9" t="n">
        <v>352</v>
      </c>
      <c r="K10" s="9" t="n">
        <v>350</v>
      </c>
      <c r="L10" s="9" t="n">
        <v>74117380</v>
      </c>
    </row>
    <row r="11" customFormat="false" ht="15" hidden="false" customHeight="false" outlineLevel="0" collapsed="false">
      <c r="A11" s="8" t="n">
        <v>31</v>
      </c>
      <c r="B11" s="8" t="s">
        <v>111</v>
      </c>
      <c r="C11" s="9" t="n">
        <v>34486</v>
      </c>
      <c r="D11" s="9" t="n">
        <v>33952</v>
      </c>
      <c r="E11" s="9" t="n">
        <v>3536</v>
      </c>
      <c r="F11" s="9" t="n">
        <v>2321</v>
      </c>
      <c r="G11" s="9" t="n">
        <v>4218</v>
      </c>
      <c r="H11" s="9" t="n">
        <v>3244</v>
      </c>
      <c r="I11" s="9" t="n">
        <v>1214</v>
      </c>
      <c r="J11" s="9" t="n">
        <v>700</v>
      </c>
      <c r="K11" s="9" t="n">
        <v>697</v>
      </c>
      <c r="L11" s="9" t="n">
        <v>150441130</v>
      </c>
    </row>
    <row r="12" customFormat="false" ht="15" hidden="false" customHeight="false" outlineLevel="0" collapsed="false">
      <c r="A12" s="8" t="n">
        <v>32</v>
      </c>
      <c r="B12" s="8" t="s">
        <v>112</v>
      </c>
      <c r="C12" s="9" t="n">
        <v>35069</v>
      </c>
      <c r="D12" s="9" t="n">
        <v>34535</v>
      </c>
      <c r="E12" s="9" t="n">
        <v>4117</v>
      </c>
      <c r="F12" s="9" t="n">
        <v>992</v>
      </c>
      <c r="G12" s="9" t="n">
        <v>4983</v>
      </c>
      <c r="H12" s="9" t="n">
        <v>3804</v>
      </c>
      <c r="I12" s="9" t="n">
        <v>1199</v>
      </c>
      <c r="J12" s="9" t="n">
        <v>690</v>
      </c>
      <c r="K12" s="9" t="n">
        <v>687</v>
      </c>
      <c r="L12" s="9" t="n">
        <v>148670320</v>
      </c>
    </row>
    <row r="13" customFormat="false" ht="15" hidden="false" customHeight="false" outlineLevel="0" collapsed="false">
      <c r="A13" s="27" t="n">
        <v>33</v>
      </c>
      <c r="B13" s="27" t="s">
        <v>64</v>
      </c>
      <c r="C13" s="28" t="n">
        <v>25569</v>
      </c>
      <c r="D13" s="28" t="n">
        <v>25181</v>
      </c>
      <c r="E13" s="28" t="n">
        <v>2740</v>
      </c>
      <c r="F13" s="28" t="n">
        <v>633</v>
      </c>
      <c r="G13" s="28" t="n">
        <v>3310</v>
      </c>
      <c r="H13" s="28" t="n">
        <v>2520</v>
      </c>
      <c r="I13" s="28" t="n">
        <v>836</v>
      </c>
      <c r="J13" s="28" t="n">
        <v>479</v>
      </c>
      <c r="K13" s="28" t="n">
        <v>473</v>
      </c>
      <c r="L13" s="28" t="n">
        <v>96067520</v>
      </c>
    </row>
    <row r="14" customFormat="false" ht="15" hidden="false" customHeight="false" outlineLevel="0" collapsed="false">
      <c r="A14" s="18" t="s">
        <v>113</v>
      </c>
      <c r="B14" s="18" t="s">
        <v>114</v>
      </c>
      <c r="C14" s="20" t="n">
        <f aca="false">SUM(C6:C13)</f>
        <v>225498</v>
      </c>
      <c r="D14" s="20" t="n">
        <f aca="false">SUM(D6:D13)</f>
        <v>222303</v>
      </c>
      <c r="E14" s="20" t="n">
        <f aca="false">SUM(E6:E13)</f>
        <v>22612</v>
      </c>
      <c r="F14" s="20" t="n">
        <f aca="false">SUM(F6:F13)</f>
        <v>6723</v>
      </c>
      <c r="G14" s="20" t="n">
        <f aca="false">SUM(G6:G13)</f>
        <v>26577</v>
      </c>
      <c r="H14" s="20" t="n">
        <f aca="false">SUM(H6:H13)</f>
        <v>20518</v>
      </c>
      <c r="I14" s="20" t="n">
        <f aca="false">SUM(I6:I13)</f>
        <v>7380</v>
      </c>
      <c r="J14" s="20" t="n">
        <f aca="false">SUM(J6:J13)</f>
        <v>4252</v>
      </c>
      <c r="K14" s="20" t="n">
        <f aca="false">SUM(K6:K13)</f>
        <v>4241</v>
      </c>
      <c r="L14" s="20" t="n">
        <f aca="false">SUM(L6:L13)</f>
        <v>923583055</v>
      </c>
    </row>
    <row r="16" customFormat="false" ht="15" hidden="false" customHeight="false" outlineLevel="0" collapsed="false">
      <c r="A16" s="29" t="s">
        <v>21</v>
      </c>
    </row>
    <row r="17" customFormat="false" ht="31.5" hidden="false" customHeight="true" outlineLevel="0" collapsed="false">
      <c r="A17" s="14" t="s">
        <v>47</v>
      </c>
      <c r="B17" s="14" t="s">
        <v>48</v>
      </c>
      <c r="C17" s="14" t="s">
        <v>25</v>
      </c>
      <c r="D17" s="14" t="s">
        <v>102</v>
      </c>
      <c r="E17" s="14" t="s">
        <v>103</v>
      </c>
      <c r="F17" s="14" t="s">
        <v>104</v>
      </c>
      <c r="G17" s="14" t="s">
        <v>105</v>
      </c>
      <c r="H17" s="14" t="s">
        <v>106</v>
      </c>
      <c r="I17" s="14" t="s">
        <v>107</v>
      </c>
      <c r="J17" s="14" t="s">
        <v>108</v>
      </c>
      <c r="K17" s="14" t="s">
        <v>109</v>
      </c>
      <c r="L17" s="14" t="s">
        <v>110</v>
      </c>
    </row>
    <row r="18" customFormat="false" ht="15" hidden="false" customHeight="false" outlineLevel="0" collapsed="false">
      <c r="A18" s="8" t="n">
        <v>26</v>
      </c>
      <c r="B18" s="8" t="s">
        <v>57</v>
      </c>
      <c r="C18" s="9" t="n">
        <v>4732</v>
      </c>
      <c r="D18" s="9" t="n">
        <v>4692</v>
      </c>
      <c r="E18" s="9" t="n">
        <v>301</v>
      </c>
      <c r="F18" s="9" t="n">
        <v>54</v>
      </c>
      <c r="G18" s="9" t="n">
        <v>306</v>
      </c>
      <c r="H18" s="9" t="n">
        <v>256</v>
      </c>
      <c r="I18" s="9" t="n">
        <v>108</v>
      </c>
      <c r="J18" s="9" t="n">
        <v>63</v>
      </c>
      <c r="K18" s="9" t="n">
        <v>61</v>
      </c>
      <c r="L18" s="9" t="n">
        <v>13942170</v>
      </c>
    </row>
    <row r="19" customFormat="false" ht="15" hidden="false" customHeight="false" outlineLevel="0" collapsed="false">
      <c r="A19" s="8" t="n">
        <v>27</v>
      </c>
      <c r="B19" s="8" t="s">
        <v>58</v>
      </c>
      <c r="C19" s="9" t="n">
        <v>3661</v>
      </c>
      <c r="D19" s="9" t="n">
        <v>3615</v>
      </c>
      <c r="E19" s="9" t="n">
        <v>292</v>
      </c>
      <c r="F19" s="9" t="n">
        <v>63</v>
      </c>
      <c r="G19" s="9" t="n">
        <v>301</v>
      </c>
      <c r="H19" s="9" t="n">
        <v>253</v>
      </c>
      <c r="I19" s="9" t="n">
        <v>99</v>
      </c>
      <c r="J19" s="9" t="n">
        <v>63</v>
      </c>
      <c r="K19" s="9" t="n">
        <v>61</v>
      </c>
      <c r="L19" s="9" t="n">
        <v>14647570</v>
      </c>
    </row>
    <row r="20" customFormat="false" ht="15" hidden="false" customHeight="false" outlineLevel="0" collapsed="false">
      <c r="A20" s="8" t="n">
        <v>28</v>
      </c>
      <c r="B20" s="8" t="s">
        <v>59</v>
      </c>
      <c r="C20" s="9" t="n">
        <v>5139</v>
      </c>
      <c r="D20" s="9" t="n">
        <v>5092</v>
      </c>
      <c r="E20" s="9" t="n">
        <v>477</v>
      </c>
      <c r="F20" s="9" t="n">
        <v>108</v>
      </c>
      <c r="G20" s="9" t="n">
        <v>481</v>
      </c>
      <c r="H20" s="9" t="n">
        <v>391</v>
      </c>
      <c r="I20" s="9" t="n">
        <v>175</v>
      </c>
      <c r="J20" s="9" t="n">
        <v>105</v>
      </c>
      <c r="K20" s="9" t="n">
        <v>106</v>
      </c>
      <c r="L20" s="9" t="n">
        <v>25850430</v>
      </c>
    </row>
    <row r="21" customFormat="false" ht="15" hidden="false" customHeight="false" outlineLevel="0" collapsed="false">
      <c r="A21" s="8" t="n">
        <v>29</v>
      </c>
      <c r="B21" s="8" t="s">
        <v>60</v>
      </c>
      <c r="C21" s="9" t="n">
        <v>4548</v>
      </c>
      <c r="D21" s="9" t="n">
        <v>4486</v>
      </c>
      <c r="E21" s="9" t="n">
        <v>317</v>
      </c>
      <c r="F21" s="9" t="n">
        <v>75</v>
      </c>
      <c r="G21" s="9" t="n">
        <v>347</v>
      </c>
      <c r="H21" s="9" t="n">
        <v>283</v>
      </c>
      <c r="I21" s="9" t="n">
        <v>106</v>
      </c>
      <c r="J21" s="9" t="n">
        <v>66</v>
      </c>
      <c r="K21" s="9" t="n">
        <v>66</v>
      </c>
      <c r="L21" s="9" t="n">
        <v>15110190</v>
      </c>
    </row>
    <row r="22" customFormat="false" ht="15" hidden="false" customHeight="false" outlineLevel="0" collapsed="false">
      <c r="A22" s="8" t="n">
        <v>30</v>
      </c>
      <c r="B22" s="8" t="s">
        <v>61</v>
      </c>
      <c r="C22" s="9" t="n">
        <v>3702</v>
      </c>
      <c r="D22" s="9" t="n">
        <v>3669</v>
      </c>
      <c r="E22" s="9" t="n">
        <v>314</v>
      </c>
      <c r="F22" s="9" t="n">
        <v>67</v>
      </c>
      <c r="G22" s="9" t="n">
        <v>288</v>
      </c>
      <c r="H22" s="9" t="n">
        <v>220</v>
      </c>
      <c r="I22" s="9" t="n">
        <v>80</v>
      </c>
      <c r="J22" s="9" t="n">
        <v>40</v>
      </c>
      <c r="K22" s="9" t="n">
        <v>39</v>
      </c>
      <c r="L22" s="9" t="n">
        <v>8386280</v>
      </c>
    </row>
    <row r="23" customFormat="false" ht="15" hidden="false" customHeight="false" outlineLevel="0" collapsed="false">
      <c r="A23" s="8" t="n">
        <v>31</v>
      </c>
      <c r="B23" s="8" t="s">
        <v>111</v>
      </c>
      <c r="C23" s="9" t="n">
        <v>6160</v>
      </c>
      <c r="D23" s="9" t="n">
        <v>6082</v>
      </c>
      <c r="E23" s="9" t="n">
        <v>516</v>
      </c>
      <c r="F23" s="9" t="n">
        <v>465</v>
      </c>
      <c r="G23" s="9" t="n">
        <v>624</v>
      </c>
      <c r="H23" s="9" t="n">
        <v>483</v>
      </c>
      <c r="I23" s="9" t="n">
        <v>183</v>
      </c>
      <c r="J23" s="9" t="n">
        <v>94</v>
      </c>
      <c r="K23" s="9" t="n">
        <v>95</v>
      </c>
      <c r="L23" s="9" t="n">
        <v>23586960</v>
      </c>
    </row>
    <row r="24" customFormat="false" ht="15" hidden="false" customHeight="false" outlineLevel="0" collapsed="false">
      <c r="A24" s="8" t="n">
        <v>32</v>
      </c>
      <c r="B24" s="8" t="s">
        <v>112</v>
      </c>
      <c r="C24" s="9" t="n">
        <v>5600</v>
      </c>
      <c r="D24" s="9" t="n">
        <v>5529</v>
      </c>
      <c r="E24" s="9" t="n">
        <v>581</v>
      </c>
      <c r="F24" s="9" t="n">
        <v>136</v>
      </c>
      <c r="G24" s="9" t="n">
        <v>720</v>
      </c>
      <c r="H24" s="9" t="n">
        <v>533</v>
      </c>
      <c r="I24" s="9" t="n">
        <v>187</v>
      </c>
      <c r="J24" s="9" t="n">
        <v>100</v>
      </c>
      <c r="K24" s="9" t="n">
        <v>101</v>
      </c>
      <c r="L24" s="9" t="n">
        <v>24432560</v>
      </c>
    </row>
    <row r="25" customFormat="false" ht="15" hidden="false" customHeight="false" outlineLevel="0" collapsed="false">
      <c r="A25" s="27" t="n">
        <v>33</v>
      </c>
      <c r="B25" s="27" t="s">
        <v>64</v>
      </c>
      <c r="C25" s="28" t="n">
        <v>6579</v>
      </c>
      <c r="D25" s="28" t="n">
        <v>6509</v>
      </c>
      <c r="E25" s="28" t="n">
        <v>489</v>
      </c>
      <c r="F25" s="28" t="n">
        <v>191</v>
      </c>
      <c r="G25" s="28" t="n">
        <v>592</v>
      </c>
      <c r="H25" s="28" t="n">
        <v>429</v>
      </c>
      <c r="I25" s="28" t="n">
        <v>144</v>
      </c>
      <c r="J25" s="28" t="n">
        <v>83</v>
      </c>
      <c r="K25" s="28" t="n">
        <v>82</v>
      </c>
      <c r="L25" s="28" t="n">
        <v>16810370</v>
      </c>
    </row>
    <row r="26" customFormat="false" ht="15" hidden="false" customHeight="false" outlineLevel="0" collapsed="false">
      <c r="A26" s="18" t="s">
        <v>113</v>
      </c>
      <c r="B26" s="18" t="s">
        <v>114</v>
      </c>
      <c r="C26" s="20" t="n">
        <f aca="false">SUM(C18:C25)</f>
        <v>40121</v>
      </c>
      <c r="D26" s="20" t="n">
        <f aca="false">SUM(D18:D25)</f>
        <v>39674</v>
      </c>
      <c r="E26" s="20" t="n">
        <f aca="false">SUM(E18:E25)</f>
        <v>3287</v>
      </c>
      <c r="F26" s="20" t="n">
        <f aca="false">SUM(F18:F25)</f>
        <v>1159</v>
      </c>
      <c r="G26" s="20" t="n">
        <f aca="false">SUM(G18:G25)</f>
        <v>3659</v>
      </c>
      <c r="H26" s="20" t="n">
        <f aca="false">SUM(H18:H25)</f>
        <v>2848</v>
      </c>
      <c r="I26" s="20" t="n">
        <f aca="false">SUM(I18:I25)</f>
        <v>1082</v>
      </c>
      <c r="J26" s="20" t="n">
        <f aca="false">SUM(J18:J25)</f>
        <v>614</v>
      </c>
      <c r="K26" s="20" t="n">
        <f aca="false">SUM(K18:K25)</f>
        <v>611</v>
      </c>
      <c r="L26" s="20" t="n">
        <f aca="false">SUM(L18:L25)</f>
        <v>142766530</v>
      </c>
    </row>
    <row r="28" customFormat="false" ht="15" hidden="false" customHeight="false" outlineLevel="0" collapsed="false">
      <c r="A28" s="30" t="s">
        <v>115</v>
      </c>
    </row>
    <row r="29" customFormat="false" ht="31.5" hidden="false" customHeight="true" outlineLevel="0" collapsed="false">
      <c r="A29" s="14" t="s">
        <v>116</v>
      </c>
      <c r="B29" s="14" t="s">
        <v>117</v>
      </c>
      <c r="C29" s="14" t="s">
        <v>118</v>
      </c>
      <c r="D29" s="14" t="s">
        <v>23</v>
      </c>
      <c r="E29" s="14" t="s">
        <v>119</v>
      </c>
    </row>
    <row r="30" customFormat="false" ht="15" hidden="false" customHeight="false" outlineLevel="0" collapsed="false">
      <c r="A30" s="8" t="s">
        <v>120</v>
      </c>
      <c r="B30" s="10" t="n">
        <f aca="false">D14/C14</f>
        <v>0.98583135992337</v>
      </c>
      <c r="C30" s="10" t="n">
        <f aca="false">D26/C26</f>
        <v>0.988858702425164</v>
      </c>
      <c r="D30" s="10" t="n">
        <f aca="false">C30-B30</f>
        <v>0.00302734250179426</v>
      </c>
      <c r="E30" s="31" t="s">
        <v>121</v>
      </c>
    </row>
    <row r="31" customFormat="false" ht="15" hidden="false" customHeight="false" outlineLevel="0" collapsed="false">
      <c r="A31" s="15" t="s">
        <v>122</v>
      </c>
      <c r="B31" s="17" t="n">
        <f aca="false">E14/D14</f>
        <v>0.101717025861099</v>
      </c>
      <c r="C31" s="17" t="n">
        <f aca="false">E26/D26</f>
        <v>0.0828502293693603</v>
      </c>
      <c r="D31" s="17" t="n">
        <f aca="false">C31-B31</f>
        <v>-0.0188667964917392</v>
      </c>
      <c r="E31" s="32" t="s">
        <v>123</v>
      </c>
    </row>
    <row r="32" customFormat="false" ht="15" hidden="false" customHeight="false" outlineLevel="0" collapsed="false">
      <c r="A32" s="8" t="s">
        <v>124</v>
      </c>
      <c r="B32" s="10" t="n">
        <f aca="false">G14/E14</f>
        <v>1.17534937201486</v>
      </c>
      <c r="C32" s="10" t="n">
        <f aca="false">G26/E26</f>
        <v>1.11317310617584</v>
      </c>
      <c r="D32" s="10" t="n">
        <f aca="false">C32-B32</f>
        <v>-0.062176265839015</v>
      </c>
      <c r="E32" s="31" t="s">
        <v>125</v>
      </c>
    </row>
    <row r="33" customFormat="false" ht="15" hidden="false" customHeight="false" outlineLevel="0" collapsed="false">
      <c r="A33" s="8" t="s">
        <v>126</v>
      </c>
      <c r="B33" s="10" t="n">
        <f aca="false">H14/G14</f>
        <v>0.772020920344659</v>
      </c>
      <c r="C33" s="10" t="n">
        <f aca="false">H26/G26</f>
        <v>0.778354741732714</v>
      </c>
      <c r="D33" s="10" t="n">
        <f aca="false">C33-B33</f>
        <v>0.00633382138805494</v>
      </c>
      <c r="E33" s="31" t="s">
        <v>127</v>
      </c>
    </row>
    <row r="34" customFormat="false" ht="15" hidden="false" customHeight="false" outlineLevel="0" collapsed="false">
      <c r="A34" s="27" t="s">
        <v>34</v>
      </c>
      <c r="B34" s="33" t="n">
        <f aca="false">I14/H14</f>
        <v>0.359684179744615</v>
      </c>
      <c r="C34" s="33" t="n">
        <f aca="false">I26/H26</f>
        <v>0.379915730337079</v>
      </c>
      <c r="D34" s="33" t="n">
        <f aca="false">C34-B34</f>
        <v>0.0202315505924642</v>
      </c>
      <c r="E34" s="34" t="s">
        <v>128</v>
      </c>
    </row>
    <row r="35" customFormat="false" ht="15" hidden="false" customHeight="false" outlineLevel="0" collapsed="false">
      <c r="A35" s="8" t="s">
        <v>36</v>
      </c>
      <c r="B35" s="10" t="n">
        <f aca="false">J14/I14</f>
        <v>0.576151761517615</v>
      </c>
      <c r="C35" s="10" t="n">
        <f aca="false">J26/I26</f>
        <v>0.567467652495379</v>
      </c>
      <c r="D35" s="10" t="n">
        <f aca="false">C35-B35</f>
        <v>-0.00868410902223626</v>
      </c>
      <c r="E35" s="31" t="s">
        <v>129</v>
      </c>
    </row>
    <row r="36" customFormat="false" ht="15" hidden="false" customHeight="false" outlineLevel="0" collapsed="false">
      <c r="A36" s="8" t="s">
        <v>30</v>
      </c>
      <c r="B36" s="10" t="n">
        <f aca="false">K14/C14</f>
        <v>0.0188072621486665</v>
      </c>
      <c r="C36" s="10" t="n">
        <f aca="false">K26/C26</f>
        <v>0.0152289324792503</v>
      </c>
      <c r="D36" s="10" t="n">
        <f aca="false">C36-B36</f>
        <v>-0.00357832966941624</v>
      </c>
      <c r="E36" s="31" t="s">
        <v>130</v>
      </c>
    </row>
    <row r="38" customFormat="false" ht="15" hidden="false" customHeight="false" outlineLevel="0" collapsed="false">
      <c r="A38" s="35" t="s">
        <v>131</v>
      </c>
    </row>
    <row r="39" customFormat="false" ht="15" hidden="false" customHeight="false" outlineLevel="0" collapsed="false">
      <c r="A39" s="36" t="s">
        <v>132</v>
      </c>
      <c r="C39" s="37" t="n">
        <f aca="false">K26</f>
        <v>611</v>
      </c>
    </row>
    <row r="40" customFormat="false" ht="15" hidden="false" customHeight="false" outlineLevel="0" collapsed="false">
      <c r="A40" s="36" t="s">
        <v>133</v>
      </c>
      <c r="C40" s="37" t="n">
        <f aca="false">C26*(K14/C14)</f>
        <v>754.566164666649</v>
      </c>
    </row>
    <row r="41" customFormat="false" ht="15" hidden="false" customHeight="false" outlineLevel="0" collapsed="false">
      <c r="A41" s="36" t="s">
        <v>134</v>
      </c>
      <c r="C41" s="38" t="n">
        <f aca="false">C40-C39</f>
        <v>143.566164666649</v>
      </c>
    </row>
    <row r="43" customFormat="false" ht="15" hidden="false" customHeight="false" outlineLevel="0" collapsed="false">
      <c r="A43" s="13" t="s">
        <v>135</v>
      </c>
    </row>
    <row r="44" customFormat="false" ht="15" hidden="false" customHeight="false" outlineLevel="0" collapsed="false">
      <c r="A44" s="13" t="s">
        <v>136</v>
      </c>
    </row>
    <row r="45" customFormat="false" ht="15" hidden="false" customHeight="false" outlineLevel="0" collapsed="false">
      <c r="A45" s="13" t="s">
        <v>137</v>
      </c>
    </row>
    <row r="46" customFormat="false" ht="15" hidden="false" customHeight="false" outlineLevel="0" collapsed="false">
      <c r="A46" s="13" t="s">
        <v>138</v>
      </c>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7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13"/>
    <col collapsed="false" customWidth="true" hidden="false" outlineLevel="0" max="3" min="2" style="1" width="19"/>
    <col collapsed="false" customWidth="true" hidden="false" outlineLevel="0" max="4" min="4" style="1" width="12"/>
    <col collapsed="false" customWidth="true" hidden="false" outlineLevel="0" max="9" min="5" style="1" width="11"/>
    <col collapsed="false" customWidth="true" hidden="false" outlineLevel="0" max="10" min="10" style="1" width="13"/>
    <col collapsed="false" customWidth="true" hidden="false" outlineLevel="0" max="12" min="11" style="1" width="12"/>
  </cols>
  <sheetData>
    <row r="1" customFormat="false" ht="18.55" hidden="false" customHeight="false" outlineLevel="0" collapsed="false">
      <c r="A1" s="2" t="s">
        <v>139</v>
      </c>
    </row>
    <row r="2" customFormat="false" ht="30" hidden="false" customHeight="true" outlineLevel="0" collapsed="false">
      <c r="A2" s="3" t="s">
        <v>140</v>
      </c>
    </row>
    <row r="4" customFormat="false" ht="31.5" hidden="false" customHeight="true" outlineLevel="0" collapsed="false">
      <c r="A4" s="14" t="s">
        <v>47</v>
      </c>
      <c r="B4" s="14" t="s">
        <v>48</v>
      </c>
      <c r="C4" s="14" t="s">
        <v>141</v>
      </c>
      <c r="D4" s="14" t="s">
        <v>142</v>
      </c>
      <c r="E4" s="14" t="s">
        <v>143</v>
      </c>
      <c r="F4" s="14" t="s">
        <v>118</v>
      </c>
      <c r="G4" s="14" t="s">
        <v>144</v>
      </c>
      <c r="H4" s="14" t="s">
        <v>143</v>
      </c>
    </row>
    <row r="5" customFormat="false" ht="15" hidden="false" customHeight="false" outlineLevel="0" collapsed="false">
      <c r="A5" s="8" t="n">
        <v>26</v>
      </c>
      <c r="B5" s="8" t="s">
        <v>57</v>
      </c>
      <c r="C5" s="9" t="n">
        <v>26750940</v>
      </c>
      <c r="D5" s="9" t="n">
        <v>6905741</v>
      </c>
      <c r="E5" s="10" t="n">
        <f aca="false">IF(C5=0,"",D5/C5)</f>
        <v>0.258149470635424</v>
      </c>
      <c r="F5" s="9" t="n">
        <v>126494</v>
      </c>
      <c r="G5" s="10" t="n">
        <f aca="false">IF(D5=0,"",F5/D5)</f>
        <v>0.0183172233073902</v>
      </c>
      <c r="H5" s="12" t="n">
        <f aca="false">IF(C5=0,"",F5/C5)</f>
        <v>0.00472858150031363</v>
      </c>
    </row>
    <row r="6" customFormat="false" ht="15" hidden="false" customHeight="false" outlineLevel="0" collapsed="false">
      <c r="A6" s="8" t="n">
        <v>27</v>
      </c>
      <c r="B6" s="8" t="s">
        <v>58</v>
      </c>
      <c r="C6" s="9" t="n">
        <v>20156288</v>
      </c>
      <c r="D6" s="9" t="n">
        <v>4461836</v>
      </c>
      <c r="E6" s="10" t="n">
        <f aca="false">IF(C6=0,"",D6/C6)</f>
        <v>0.221361988874142</v>
      </c>
      <c r="F6" s="9" t="n">
        <v>163967</v>
      </c>
      <c r="G6" s="10" t="n">
        <f aca="false">IF(D6=0,"",F6/D6)</f>
        <v>0.0367487733749067</v>
      </c>
      <c r="H6" s="12" t="n">
        <f aca="false">IF(C6=0,"",F6/C6)</f>
        <v>0.00813478156295445</v>
      </c>
    </row>
    <row r="7" customFormat="false" ht="15" hidden="false" customHeight="false" outlineLevel="0" collapsed="false">
      <c r="A7" s="8" t="n">
        <v>28</v>
      </c>
      <c r="B7" s="8" t="s">
        <v>59</v>
      </c>
      <c r="C7" s="9" t="n">
        <v>22743045</v>
      </c>
      <c r="D7" s="9" t="n">
        <v>5143292</v>
      </c>
      <c r="E7" s="10" t="n">
        <f aca="false">IF(C7=0,"",D7/C7)</f>
        <v>0.22614790587628</v>
      </c>
      <c r="F7" s="9" t="n">
        <v>275628</v>
      </c>
      <c r="G7" s="10" t="n">
        <f aca="false">IF(D7=0,"",F7/D7)</f>
        <v>0.0535898020178516</v>
      </c>
      <c r="H7" s="12" t="n">
        <f aca="false">IF(C7=0,"",F7/C7)</f>
        <v>0.0121192215026616</v>
      </c>
    </row>
    <row r="8" customFormat="false" ht="15" hidden="false" customHeight="false" outlineLevel="0" collapsed="false">
      <c r="A8" s="8" t="n">
        <v>29</v>
      </c>
      <c r="B8" s="8" t="s">
        <v>60</v>
      </c>
      <c r="C8" s="9" t="n">
        <v>28009567</v>
      </c>
      <c r="D8" s="9" t="n">
        <v>5833999</v>
      </c>
      <c r="E8" s="10" t="n">
        <f aca="false">IF(C8=0,"",D8/C8)</f>
        <v>0.208285940300327</v>
      </c>
      <c r="F8" s="9" t="n">
        <v>260078</v>
      </c>
      <c r="G8" s="10" t="n">
        <f aca="false">IF(D8=0,"",F8/D8)</f>
        <v>0.0445797128179144</v>
      </c>
      <c r="H8" s="12" t="n">
        <f aca="false">IF(C8=0,"",F8/C8)</f>
        <v>0.00928532740259783</v>
      </c>
    </row>
    <row r="9" customFormat="false" ht="15" hidden="false" customHeight="false" outlineLevel="0" collapsed="false">
      <c r="A9" s="8" t="n">
        <v>30</v>
      </c>
      <c r="B9" s="8" t="s">
        <v>61</v>
      </c>
      <c r="C9" s="9" t="n">
        <v>24207886</v>
      </c>
      <c r="D9" s="9" t="n">
        <v>4784298</v>
      </c>
      <c r="E9" s="10" t="n">
        <f aca="false">IF(C9=0,"",D9/C9)</f>
        <v>0.197633861957215</v>
      </c>
      <c r="F9" s="9" t="n">
        <v>211456</v>
      </c>
      <c r="G9" s="10" t="n">
        <f aca="false">IF(D9=0,"",F9/D9)</f>
        <v>0.0441979157652805</v>
      </c>
      <c r="H9" s="12" t="n">
        <f aca="false">IF(C9=0,"",F9/C9)</f>
        <v>0.00873500478315207</v>
      </c>
    </row>
    <row r="10" customFormat="false" ht="15" hidden="false" customHeight="false" outlineLevel="0" collapsed="false">
      <c r="A10" s="15" t="n">
        <v>31</v>
      </c>
      <c r="B10" s="15" t="s">
        <v>62</v>
      </c>
      <c r="C10" s="16" t="n">
        <v>33603710</v>
      </c>
      <c r="D10" s="16" t="n">
        <v>5815530</v>
      </c>
      <c r="E10" s="17" t="n">
        <f aca="false">IF(C10=0,"",D10/C10)</f>
        <v>0.173062141055259</v>
      </c>
      <c r="F10" s="16" t="n">
        <v>636700</v>
      </c>
      <c r="G10" s="17" t="n">
        <f aca="false">IF(D10=0,"",F10/D10)</f>
        <v>0.109482712667633</v>
      </c>
      <c r="H10" s="39" t="n">
        <f aca="false">IF(C10=0,"",F10/C10)</f>
        <v>0.0189473126627982</v>
      </c>
    </row>
    <row r="11" customFormat="false" ht="15" hidden="false" customHeight="false" outlineLevel="0" collapsed="false">
      <c r="A11" s="15" t="n">
        <v>32</v>
      </c>
      <c r="B11" s="15" t="s">
        <v>63</v>
      </c>
      <c r="C11" s="16" t="n">
        <v>36841598</v>
      </c>
      <c r="D11" s="16" t="n">
        <v>6553709</v>
      </c>
      <c r="E11" s="17" t="n">
        <f aca="false">IF(C11=0,"",D11/C11)</f>
        <v>0.177888836418008</v>
      </c>
      <c r="F11" s="16" t="n">
        <v>809746</v>
      </c>
      <c r="G11" s="17" t="n">
        <f aca="false">IF(D11=0,"",F11/D11)</f>
        <v>0.123555379099072</v>
      </c>
      <c r="H11" s="39" t="n">
        <f aca="false">IF(C11=0,"",F11/C11)</f>
        <v>0.0219791226211197</v>
      </c>
    </row>
    <row r="12" customFormat="false" ht="15" hidden="false" customHeight="false" outlineLevel="0" collapsed="false">
      <c r="A12" s="8" t="n">
        <v>33</v>
      </c>
      <c r="B12" s="8" t="s">
        <v>64</v>
      </c>
      <c r="C12" s="9" t="n">
        <v>20022885</v>
      </c>
      <c r="D12" s="9" t="n">
        <v>3398070</v>
      </c>
      <c r="E12" s="10" t="n">
        <f aca="false">IF(C12=0,"",D12/C12)</f>
        <v>0.169709310121893</v>
      </c>
      <c r="F12" s="9" t="n">
        <v>272845</v>
      </c>
      <c r="G12" s="10" t="n">
        <f aca="false">IF(D12=0,"",F12/D12)</f>
        <v>0.0802941081260833</v>
      </c>
      <c r="H12" s="12" t="n">
        <f aca="false">IF(C12=0,"",F12/C12)</f>
        <v>0.0136266576969303</v>
      </c>
    </row>
    <row r="13" customFormat="false" ht="15" hidden="false" customHeight="false" outlineLevel="0" collapsed="false">
      <c r="A13" s="18" t="s">
        <v>65</v>
      </c>
      <c r="B13" s="19"/>
      <c r="C13" s="20" t="n">
        <f aca="false">SUM(C5:C9)</f>
        <v>121867726</v>
      </c>
      <c r="D13" s="20" t="n">
        <f aca="false">SUM(D5:D9)</f>
        <v>27129166</v>
      </c>
      <c r="E13" s="21" t="n">
        <f aca="false">D13/C13</f>
        <v>0.222611571500071</v>
      </c>
      <c r="F13" s="20" t="n">
        <f aca="false">SUM(F5:F9)</f>
        <v>1037623</v>
      </c>
      <c r="G13" s="21" t="n">
        <f aca="false">F13/D13</f>
        <v>0.0382475082352329</v>
      </c>
      <c r="H13" s="40" t="n">
        <f aca="false">F13/C13</f>
        <v>0.00851433791420708</v>
      </c>
    </row>
    <row r="14" customFormat="false" ht="15" hidden="false" customHeight="false" outlineLevel="0" collapsed="false">
      <c r="A14" s="18" t="s">
        <v>66</v>
      </c>
      <c r="B14" s="19"/>
      <c r="C14" s="20" t="n">
        <f aca="false">SUM(C10:C11)</f>
        <v>70445308</v>
      </c>
      <c r="D14" s="20" t="n">
        <f aca="false">SUM(D10:D11)</f>
        <v>12369239</v>
      </c>
      <c r="E14" s="21" t="n">
        <f aca="false">D14/C14</f>
        <v>0.175586413789262</v>
      </c>
      <c r="F14" s="20" t="n">
        <f aca="false">SUM(F10:F11)</f>
        <v>1446446</v>
      </c>
      <c r="G14" s="21" t="n">
        <f aca="false">F14/D14</f>
        <v>0.116938964474694</v>
      </c>
      <c r="H14" s="40" t="n">
        <f aca="false">F14/C14</f>
        <v>0.0205328934043414</v>
      </c>
    </row>
    <row r="15" customFormat="false" ht="15" hidden="false" customHeight="false" outlineLevel="0" collapsed="false">
      <c r="A15" s="18" t="s">
        <v>67</v>
      </c>
      <c r="B15" s="19"/>
      <c r="C15" s="20" t="n">
        <f aca="false">SUM(C12)</f>
        <v>20022885</v>
      </c>
      <c r="D15" s="20" t="n">
        <f aca="false">SUM(D12)</f>
        <v>3398070</v>
      </c>
      <c r="E15" s="21" t="n">
        <f aca="false">D15/C15</f>
        <v>0.169709310121893</v>
      </c>
      <c r="F15" s="20" t="n">
        <f aca="false">SUM(F12)</f>
        <v>272845</v>
      </c>
      <c r="G15" s="21" t="n">
        <f aca="false">F15/D15</f>
        <v>0.0802941081260833</v>
      </c>
      <c r="H15" s="40" t="n">
        <f aca="false">F15/C15</f>
        <v>0.0136266576969303</v>
      </c>
    </row>
    <row r="16" customFormat="false" ht="15" hidden="false" customHeight="false" outlineLevel="0" collapsed="false">
      <c r="A16" s="41" t="s">
        <v>145</v>
      </c>
      <c r="B16" s="42"/>
      <c r="C16" s="42"/>
      <c r="D16" s="42"/>
      <c r="E16" s="43" t="n">
        <f aca="false">E15-E13</f>
        <v>-0.0529022613781775</v>
      </c>
      <c r="F16" s="42"/>
      <c r="G16" s="43" t="n">
        <f aca="false">G15-G13</f>
        <v>0.0420465998908505</v>
      </c>
      <c r="H16" s="43" t="n">
        <f aca="false">H15-H13</f>
        <v>0.00511231978272321</v>
      </c>
    </row>
    <row r="18" customFormat="false" ht="15" hidden="false" customHeight="false" outlineLevel="0" collapsed="false">
      <c r="A18" s="13" t="s">
        <v>146</v>
      </c>
    </row>
    <row r="19" customFormat="false" ht="15" hidden="false" customHeight="false" outlineLevel="0" collapsed="false">
      <c r="A19" s="13" t="s">
        <v>147</v>
      </c>
    </row>
    <row r="20" customFormat="false" ht="15" hidden="false" customHeight="false" outlineLevel="0" collapsed="false">
      <c r="A20" s="13" t="s">
        <v>148</v>
      </c>
    </row>
    <row r="22" customFormat="false" ht="15" hidden="false" customHeight="false" outlineLevel="0" collapsed="false">
      <c r="A22" s="30" t="s">
        <v>149</v>
      </c>
    </row>
    <row r="23" customFormat="false" ht="31.5" hidden="false" customHeight="true" outlineLevel="0" collapsed="false">
      <c r="A23" s="14" t="s">
        <v>150</v>
      </c>
      <c r="B23" s="14" t="s">
        <v>75</v>
      </c>
      <c r="C23" s="14" t="s">
        <v>76</v>
      </c>
      <c r="D23" s="14" t="s">
        <v>77</v>
      </c>
      <c r="E23" s="14" t="s">
        <v>78</v>
      </c>
      <c r="F23" s="14" t="s">
        <v>79</v>
      </c>
      <c r="G23" s="14" t="s">
        <v>80</v>
      </c>
      <c r="H23" s="14" t="s">
        <v>81</v>
      </c>
      <c r="I23" s="14" t="s">
        <v>82</v>
      </c>
      <c r="J23" s="14" t="s">
        <v>151</v>
      </c>
      <c r="K23" s="14" t="s">
        <v>67</v>
      </c>
      <c r="L23" s="14" t="s">
        <v>152</v>
      </c>
    </row>
    <row r="24" customFormat="false" ht="15" hidden="false" customHeight="false" outlineLevel="0" collapsed="false">
      <c r="A24" s="8" t="s">
        <v>153</v>
      </c>
      <c r="B24" s="9" t="n">
        <v>4219422</v>
      </c>
      <c r="C24" s="9" t="n">
        <v>2771390</v>
      </c>
      <c r="D24" s="9" t="n">
        <v>3160262</v>
      </c>
      <c r="E24" s="9" t="n">
        <v>3761871</v>
      </c>
      <c r="F24" s="9" t="n">
        <v>3203218</v>
      </c>
      <c r="G24" s="9" t="n">
        <v>3442407</v>
      </c>
      <c r="H24" s="9" t="n">
        <v>3422000</v>
      </c>
      <c r="I24" s="9" t="n">
        <v>1275288</v>
      </c>
      <c r="J24" s="9" t="n">
        <f aca="false">AVERAGE(B24:F24)</f>
        <v>3423232.6</v>
      </c>
      <c r="K24" s="9" t="n">
        <f aca="false">I24</f>
        <v>1275288</v>
      </c>
      <c r="L24" s="10" t="n">
        <f aca="false">IF(J24=0,"",K24/J24-1)</f>
        <v>-0.627460897632256</v>
      </c>
    </row>
    <row r="25" customFormat="false" ht="15" hidden="false" customHeight="false" outlineLevel="0" collapsed="false">
      <c r="A25" s="8" t="s">
        <v>154</v>
      </c>
      <c r="B25" s="9" t="n">
        <v>1566851</v>
      </c>
      <c r="C25" s="9" t="n">
        <v>1018208</v>
      </c>
      <c r="D25" s="9" t="n">
        <v>1296023</v>
      </c>
      <c r="E25" s="9" t="n">
        <v>1875329</v>
      </c>
      <c r="F25" s="9" t="n">
        <v>1396212</v>
      </c>
      <c r="G25" s="9" t="n">
        <v>1809533</v>
      </c>
      <c r="H25" s="9" t="n">
        <v>1612612</v>
      </c>
      <c r="I25" s="9" t="n">
        <v>563631</v>
      </c>
      <c r="J25" s="9" t="n">
        <f aca="false">AVERAGE(B25:F25)</f>
        <v>1430524.6</v>
      </c>
      <c r="K25" s="9" t="n">
        <f aca="false">I25</f>
        <v>563631</v>
      </c>
      <c r="L25" s="10" t="n">
        <f aca="false">IF(J25=0,"",K25/J25-1)</f>
        <v>-0.605996988796977</v>
      </c>
    </row>
    <row r="26" customFormat="false" ht="15" hidden="false" customHeight="false" outlineLevel="0" collapsed="false">
      <c r="A26" s="8" t="s">
        <v>155</v>
      </c>
      <c r="B26" s="9" t="n">
        <v>865544</v>
      </c>
      <c r="C26" s="9" t="n">
        <v>482019</v>
      </c>
      <c r="D26" s="9" t="n">
        <v>599209</v>
      </c>
      <c r="E26" s="9" t="n">
        <v>626062</v>
      </c>
      <c r="F26" s="9" t="n">
        <v>464433</v>
      </c>
      <c r="G26" s="9" t="n">
        <v>637009</v>
      </c>
      <c r="H26" s="9" t="n">
        <v>1507227</v>
      </c>
      <c r="I26" s="9" t="n">
        <v>974434</v>
      </c>
      <c r="J26" s="9" t="n">
        <f aca="false">AVERAGE(B26:F26)</f>
        <v>607453.4</v>
      </c>
      <c r="K26" s="9" t="n">
        <f aca="false">I26</f>
        <v>974434</v>
      </c>
      <c r="L26" s="10" t="n">
        <f aca="false">IF(J26=0,"",K26/J26-1)</f>
        <v>0.604129633647618</v>
      </c>
    </row>
    <row r="27" customFormat="false" ht="15" hidden="false" customHeight="false" outlineLevel="0" collapsed="false">
      <c r="A27" s="8" t="s">
        <v>156</v>
      </c>
      <c r="B27" s="9" t="n">
        <v>578159</v>
      </c>
      <c r="C27" s="9" t="n">
        <v>333458</v>
      </c>
      <c r="D27" s="9" t="n">
        <v>345971</v>
      </c>
      <c r="E27" s="9" t="n">
        <v>399379</v>
      </c>
      <c r="F27" s="9" t="n">
        <v>313318</v>
      </c>
      <c r="G27" s="9" t="n">
        <v>254046</v>
      </c>
      <c r="H27" s="9" t="n">
        <v>306632</v>
      </c>
      <c r="I27" s="9" t="n">
        <v>436290</v>
      </c>
      <c r="J27" s="9" t="n">
        <f aca="false">AVERAGE(B27:F27)</f>
        <v>394057</v>
      </c>
      <c r="K27" s="9" t="n">
        <f aca="false">I27</f>
        <v>436290</v>
      </c>
      <c r="L27" s="10" t="n">
        <f aca="false">IF(J27=0,"",K27/J27-1)</f>
        <v>0.10717485033891</v>
      </c>
    </row>
    <row r="28" customFormat="false" ht="15" hidden="false" customHeight="false" outlineLevel="0" collapsed="false">
      <c r="A28" s="8" t="s">
        <v>157</v>
      </c>
      <c r="B28" s="9" t="n">
        <v>343158</v>
      </c>
      <c r="C28" s="9" t="n">
        <v>410218</v>
      </c>
      <c r="D28" s="9" t="n">
        <v>475353</v>
      </c>
      <c r="E28" s="9" t="n">
        <v>487248</v>
      </c>
      <c r="F28" s="9" t="n">
        <v>378266</v>
      </c>
      <c r="G28" s="9" t="n">
        <v>335305</v>
      </c>
      <c r="H28" s="9" t="n">
        <v>75051</v>
      </c>
      <c r="I28" s="9" t="n">
        <v>312922</v>
      </c>
      <c r="J28" s="9" t="n">
        <f aca="false">AVERAGE(B28:F28)</f>
        <v>418848.6</v>
      </c>
      <c r="K28" s="9" t="n">
        <f aca="false">I28</f>
        <v>312922</v>
      </c>
      <c r="L28" s="10" t="n">
        <f aca="false">IF(J28=0,"",K28/J28-1)</f>
        <v>-0.25289949638127</v>
      </c>
    </row>
    <row r="29" customFormat="false" ht="15" hidden="false" customHeight="false" outlineLevel="0" collapsed="false">
      <c r="A29" s="8" t="s">
        <v>158</v>
      </c>
      <c r="B29" s="9" t="n">
        <v>126494</v>
      </c>
      <c r="C29" s="9" t="n">
        <v>163967</v>
      </c>
      <c r="D29" s="9" t="n">
        <v>275628</v>
      </c>
      <c r="E29" s="9" t="n">
        <v>260078</v>
      </c>
      <c r="F29" s="9" t="n">
        <v>211456</v>
      </c>
      <c r="G29" s="9" t="n">
        <v>636700</v>
      </c>
      <c r="H29" s="9" t="n">
        <v>809746</v>
      </c>
      <c r="I29" s="9" t="n">
        <v>272845</v>
      </c>
      <c r="J29" s="9" t="n">
        <f aca="false">AVERAGE(B29:F29)</f>
        <v>207524.6</v>
      </c>
      <c r="K29" s="9" t="n">
        <f aca="false">I29</f>
        <v>272845</v>
      </c>
      <c r="L29" s="10" t="n">
        <f aca="false">IF(J29=0,"",K29/J29-1)</f>
        <v>0.314759792333053</v>
      </c>
    </row>
    <row r="30" customFormat="false" ht="15" hidden="false" customHeight="false" outlineLevel="0" collapsed="false">
      <c r="A30" s="8" t="s">
        <v>159</v>
      </c>
      <c r="B30" s="9" t="n">
        <v>221641</v>
      </c>
      <c r="C30" s="9" t="n">
        <v>160629</v>
      </c>
      <c r="D30" s="9" t="n">
        <v>346970</v>
      </c>
      <c r="E30" s="9" t="n">
        <v>573044</v>
      </c>
      <c r="F30" s="9" t="n">
        <v>520059</v>
      </c>
      <c r="G30" s="9" t="n">
        <v>372704</v>
      </c>
      <c r="H30" s="9" t="n">
        <v>359080</v>
      </c>
      <c r="I30" s="9" t="n">
        <v>40784</v>
      </c>
      <c r="J30" s="9" t="n">
        <f aca="false">AVERAGE(B30:F30)</f>
        <v>364468.6</v>
      </c>
      <c r="K30" s="9" t="n">
        <f aca="false">I30</f>
        <v>40784</v>
      </c>
      <c r="L30" s="10" t="n">
        <f aca="false">IF(J30=0,"",K30/J30-1)</f>
        <v>-0.888100099706806</v>
      </c>
    </row>
    <row r="31" customFormat="false" ht="15" hidden="false" customHeight="false" outlineLevel="0" collapsed="false">
      <c r="A31" s="8" t="s">
        <v>160</v>
      </c>
      <c r="B31" s="9" t="n">
        <v>224032</v>
      </c>
      <c r="C31" s="9" t="n">
        <v>182869</v>
      </c>
      <c r="D31" s="9" t="n">
        <v>288463</v>
      </c>
      <c r="E31" s="9" t="n">
        <v>399460</v>
      </c>
      <c r="F31" s="9" t="n">
        <v>424132</v>
      </c>
      <c r="G31" s="9" t="n">
        <v>179722</v>
      </c>
      <c r="H31" s="9" t="n">
        <v>118389</v>
      </c>
      <c r="I31" s="9" t="n">
        <v>46133</v>
      </c>
      <c r="J31" s="9" t="n">
        <f aca="false">AVERAGE(B31:F31)</f>
        <v>303791.2</v>
      </c>
      <c r="K31" s="9" t="n">
        <f aca="false">I31</f>
        <v>46133</v>
      </c>
      <c r="L31" s="10" t="n">
        <f aca="false">IF(J31=0,"",K31/J31-1)</f>
        <v>-0.848142408338359</v>
      </c>
    </row>
    <row r="32" customFormat="false" ht="15" hidden="false" customHeight="false" outlineLevel="0" collapsed="false">
      <c r="A32" s="8" t="s">
        <v>161</v>
      </c>
      <c r="B32" s="9" t="n">
        <v>546960</v>
      </c>
      <c r="C32" s="9" t="n">
        <v>256191</v>
      </c>
      <c r="D32" s="9" t="n">
        <v>72522</v>
      </c>
      <c r="E32" s="9" t="n">
        <v>72394</v>
      </c>
      <c r="F32" s="9" t="n">
        <v>68399</v>
      </c>
      <c r="G32" s="9" t="n">
        <v>306217</v>
      </c>
      <c r="H32" s="9" t="n">
        <v>360984</v>
      </c>
      <c r="I32" s="9" t="n">
        <v>126291</v>
      </c>
      <c r="J32" s="9" t="n">
        <f aca="false">AVERAGE(B32:F32)</f>
        <v>203293.2</v>
      </c>
      <c r="K32" s="9" t="n">
        <f aca="false">I32</f>
        <v>126291</v>
      </c>
      <c r="L32" s="10" t="n">
        <f aca="false">IF(J32=0,"",K32/J32-1)</f>
        <v>-0.37877410557756</v>
      </c>
    </row>
    <row r="33" customFormat="false" ht="15" hidden="false" customHeight="false" outlineLevel="0" collapsed="false">
      <c r="A33" s="8" t="s">
        <v>162</v>
      </c>
      <c r="B33" s="9" t="n">
        <v>158923</v>
      </c>
      <c r="C33" s="9" t="n">
        <v>175768</v>
      </c>
      <c r="D33" s="9" t="n">
        <v>277888</v>
      </c>
      <c r="E33" s="9" t="n">
        <v>284142</v>
      </c>
      <c r="F33" s="9" t="n">
        <v>183942</v>
      </c>
      <c r="G33" s="9" t="n">
        <v>220604</v>
      </c>
      <c r="H33" s="9" t="n">
        <v>249821</v>
      </c>
      <c r="I33" s="9" t="n">
        <v>201919</v>
      </c>
      <c r="J33" s="9" t="n">
        <f aca="false">AVERAGE(B33:F33)</f>
        <v>216132.6</v>
      </c>
      <c r="K33" s="9" t="n">
        <f aca="false">I33</f>
        <v>201919</v>
      </c>
      <c r="L33" s="10" t="n">
        <f aca="false">IF(J33=0,"",K33/J33-1)</f>
        <v>-0.0657633323246933</v>
      </c>
    </row>
    <row r="34" customFormat="false" ht="15" hidden="false" customHeight="false" outlineLevel="0" collapsed="false">
      <c r="A34" s="8" t="s">
        <v>163</v>
      </c>
      <c r="B34" s="9" t="n">
        <v>417867</v>
      </c>
      <c r="C34" s="9" t="n">
        <v>160105</v>
      </c>
      <c r="D34" s="9" t="n">
        <v>73932</v>
      </c>
      <c r="E34" s="9" t="n">
        <v>68662</v>
      </c>
      <c r="F34" s="9" t="n">
        <v>124753</v>
      </c>
      <c r="G34" s="9" t="n">
        <v>290699</v>
      </c>
      <c r="H34" s="9" t="n">
        <v>285013</v>
      </c>
      <c r="I34" s="9" t="n">
        <v>35397</v>
      </c>
      <c r="J34" s="9" t="n">
        <f aca="false">AVERAGE(B34:F34)</f>
        <v>169063.8</v>
      </c>
      <c r="K34" s="9" t="n">
        <f aca="false">I34</f>
        <v>35397</v>
      </c>
      <c r="L34" s="10" t="n">
        <f aca="false">IF(J34=0,"",K34/J34-1)</f>
        <v>-0.790629336380704</v>
      </c>
    </row>
    <row r="35" customFormat="false" ht="15" hidden="false" customHeight="false" outlineLevel="0" collapsed="false">
      <c r="A35" s="8" t="s">
        <v>164</v>
      </c>
      <c r="B35" s="9" t="n">
        <v>206111</v>
      </c>
      <c r="C35" s="9" t="n">
        <v>91509</v>
      </c>
      <c r="D35" s="9" t="n">
        <v>70994</v>
      </c>
      <c r="E35" s="9" t="n">
        <v>70415</v>
      </c>
      <c r="F35" s="9" t="n">
        <v>60924</v>
      </c>
      <c r="G35" s="9" t="n">
        <v>40125</v>
      </c>
      <c r="H35" s="9" t="n">
        <v>36638</v>
      </c>
      <c r="I35" s="9" t="n">
        <v>34139</v>
      </c>
      <c r="J35" s="9" t="n">
        <f aca="false">AVERAGE(B35:F35)</f>
        <v>99990.6</v>
      </c>
      <c r="K35" s="9" t="n">
        <f aca="false">I35</f>
        <v>34139</v>
      </c>
      <c r="L35" s="10" t="n">
        <f aca="false">IF(J35=0,"",K35/J35-1)</f>
        <v>-0.658577906323195</v>
      </c>
    </row>
    <row r="36" customFormat="false" ht="15" hidden="false" customHeight="false" outlineLevel="0" collapsed="false">
      <c r="A36" s="8" t="s">
        <v>165</v>
      </c>
      <c r="B36" s="9" t="n">
        <v>0</v>
      </c>
      <c r="C36" s="9" t="n">
        <v>0</v>
      </c>
      <c r="D36" s="9" t="n">
        <v>167953</v>
      </c>
      <c r="E36" s="9" t="n">
        <v>143916</v>
      </c>
      <c r="F36" s="9" t="n">
        <v>145208</v>
      </c>
      <c r="G36" s="9" t="n">
        <v>134014</v>
      </c>
      <c r="H36" s="9" t="n">
        <v>0</v>
      </c>
      <c r="I36" s="9" t="n">
        <v>0</v>
      </c>
      <c r="J36" s="9" t="n">
        <f aca="false">AVERAGE(B36:F36)</f>
        <v>91415.4</v>
      </c>
      <c r="K36" s="9" t="n">
        <f aca="false">I36</f>
        <v>0</v>
      </c>
      <c r="L36" s="10" t="n">
        <f aca="false">IF(J36=0,"",K36/J36-1)</f>
        <v>-1</v>
      </c>
    </row>
    <row r="37" customFormat="false" ht="15" hidden="false" customHeight="false" outlineLevel="0" collapsed="false">
      <c r="A37" s="8" t="s">
        <v>166</v>
      </c>
      <c r="B37" s="9" t="n">
        <v>57276</v>
      </c>
      <c r="C37" s="9" t="n">
        <v>0</v>
      </c>
      <c r="D37" s="9" t="n">
        <v>46394</v>
      </c>
      <c r="E37" s="9" t="n">
        <v>83051</v>
      </c>
      <c r="F37" s="9" t="n">
        <v>0</v>
      </c>
      <c r="G37" s="9" t="n">
        <v>69832</v>
      </c>
      <c r="H37" s="9" t="n">
        <v>72069</v>
      </c>
      <c r="I37" s="9" t="n">
        <v>0</v>
      </c>
      <c r="J37" s="9" t="n">
        <f aca="false">AVERAGE(B37:F37)</f>
        <v>37344.2</v>
      </c>
      <c r="K37" s="9" t="n">
        <f aca="false">I37</f>
        <v>0</v>
      </c>
      <c r="L37" s="10" t="n">
        <f aca="false">IF(J37=0,"",K37/J37-1)</f>
        <v>-1</v>
      </c>
    </row>
    <row r="38" customFormat="false" ht="15" hidden="false" customHeight="false" outlineLevel="0" collapsed="false">
      <c r="A38" s="8" t="s">
        <v>167</v>
      </c>
      <c r="B38" s="9" t="n">
        <v>168728</v>
      </c>
      <c r="C38" s="9" t="n">
        <v>44593</v>
      </c>
      <c r="D38" s="9" t="n">
        <v>0</v>
      </c>
      <c r="E38" s="9" t="n">
        <v>0</v>
      </c>
      <c r="F38" s="9" t="n">
        <v>0</v>
      </c>
      <c r="G38" s="9" t="n">
        <v>0</v>
      </c>
      <c r="H38" s="9" t="n">
        <v>0</v>
      </c>
      <c r="I38" s="9" t="n">
        <v>0</v>
      </c>
      <c r="J38" s="9" t="n">
        <f aca="false">AVERAGE(B38:F38)</f>
        <v>42664.2</v>
      </c>
      <c r="K38" s="9" t="n">
        <f aca="false">I38</f>
        <v>0</v>
      </c>
      <c r="L38" s="10" t="n">
        <f aca="false">IF(J38=0,"",K38/J38-1)</f>
        <v>-1</v>
      </c>
    </row>
    <row r="39" customFormat="false" ht="15" hidden="false" customHeight="false" outlineLevel="0" collapsed="false">
      <c r="A39" s="8" t="s">
        <v>168</v>
      </c>
      <c r="B39" s="9" t="n">
        <v>0</v>
      </c>
      <c r="C39" s="9" t="n">
        <v>0</v>
      </c>
      <c r="D39" s="9" t="n">
        <v>0</v>
      </c>
      <c r="E39" s="9" t="n">
        <v>0</v>
      </c>
      <c r="F39" s="9" t="n">
        <v>0</v>
      </c>
      <c r="G39" s="9" t="n">
        <v>70101</v>
      </c>
      <c r="H39" s="9" t="n">
        <v>71818</v>
      </c>
      <c r="I39" s="9" t="n">
        <v>0</v>
      </c>
      <c r="J39" s="9" t="n">
        <f aca="false">AVERAGE(B39:F39)</f>
        <v>0</v>
      </c>
      <c r="K39" s="9" t="n">
        <f aca="false">I39</f>
        <v>0</v>
      </c>
      <c r="L39" s="10" t="str">
        <f aca="false">IF(J39=0,"",K39/J39-1)</f>
        <v/>
      </c>
    </row>
    <row r="40" customFormat="false" ht="15" hidden="false" customHeight="false" outlineLevel="0" collapsed="false">
      <c r="A40" s="18" t="s">
        <v>169</v>
      </c>
      <c r="B40" s="20" t="n">
        <f aca="false">SUM(B24:B39)</f>
        <v>9701166</v>
      </c>
      <c r="C40" s="20" t="n">
        <f aca="false">SUM(C24:C39)</f>
        <v>6250924</v>
      </c>
      <c r="D40" s="20" t="n">
        <f aca="false">SUM(D24:D39)</f>
        <v>7497562</v>
      </c>
      <c r="E40" s="20" t="n">
        <f aca="false">SUM(E24:E39)</f>
        <v>9105051</v>
      </c>
      <c r="F40" s="20" t="n">
        <f aca="false">SUM(F24:F39)</f>
        <v>7494320</v>
      </c>
      <c r="G40" s="20" t="n">
        <f aca="false">SUM(G24:G39)</f>
        <v>8799018</v>
      </c>
      <c r="H40" s="20" t="n">
        <f aca="false">SUM(H24:H39)</f>
        <v>9287080</v>
      </c>
      <c r="I40" s="20" t="n">
        <f aca="false">SUM(I24:I39)</f>
        <v>4320073</v>
      </c>
      <c r="J40" s="20" t="n">
        <f aca="false">AVERAGE(B40:F40)</f>
        <v>8009804.6</v>
      </c>
      <c r="K40" s="20" t="n">
        <f aca="false">I40</f>
        <v>4320073</v>
      </c>
      <c r="L40" s="21" t="n">
        <f aca="false">K40/J40-1</f>
        <v>-0.460651886564124</v>
      </c>
    </row>
    <row r="42" customFormat="false" ht="15" hidden="false" customHeight="false" outlineLevel="0" collapsed="false">
      <c r="A42" s="13" t="s">
        <v>170</v>
      </c>
    </row>
    <row r="44" customFormat="false" ht="15" hidden="false" customHeight="false" outlineLevel="0" collapsed="false">
      <c r="A44" s="29" t="s">
        <v>171</v>
      </c>
    </row>
    <row r="45" customFormat="false" ht="31.5" hidden="false" customHeight="true" outlineLevel="0" collapsed="false">
      <c r="A45" s="14" t="s">
        <v>172</v>
      </c>
      <c r="B45" s="14" t="s">
        <v>173</v>
      </c>
      <c r="C45" s="14" t="s">
        <v>174</v>
      </c>
      <c r="D45" s="14" t="s">
        <v>175</v>
      </c>
    </row>
    <row r="46" customFormat="false" ht="15" hidden="false" customHeight="false" outlineLevel="0" collapsed="false">
      <c r="A46" s="8" t="s">
        <v>176</v>
      </c>
      <c r="B46" s="9" t="n">
        <v>6</v>
      </c>
      <c r="C46" s="9" t="n">
        <v>7307371</v>
      </c>
      <c r="D46" s="8" t="n">
        <v>30</v>
      </c>
    </row>
    <row r="47" customFormat="false" ht="15" hidden="false" customHeight="false" outlineLevel="0" collapsed="false">
      <c r="A47" s="8" t="s">
        <v>177</v>
      </c>
      <c r="B47" s="9" t="n">
        <v>5</v>
      </c>
      <c r="C47" s="9" t="n">
        <v>6860537</v>
      </c>
      <c r="D47" s="8" t="n">
        <v>30</v>
      </c>
    </row>
    <row r="48" customFormat="false" ht="15" hidden="false" customHeight="false" outlineLevel="0" collapsed="false">
      <c r="A48" s="8" t="s">
        <v>178</v>
      </c>
      <c r="B48" s="9" t="n">
        <v>6</v>
      </c>
      <c r="C48" s="9" t="n">
        <v>8295103</v>
      </c>
      <c r="D48" s="8" t="n">
        <v>30</v>
      </c>
    </row>
    <row r="49" customFormat="false" ht="15" hidden="false" customHeight="false" outlineLevel="0" collapsed="false">
      <c r="A49" s="8" t="s">
        <v>179</v>
      </c>
      <c r="B49" s="9" t="n">
        <v>5</v>
      </c>
      <c r="C49" s="9" t="n">
        <v>5760438</v>
      </c>
      <c r="D49" s="8" t="n">
        <v>31</v>
      </c>
    </row>
    <row r="50" customFormat="false" ht="15" hidden="false" customHeight="false" outlineLevel="0" collapsed="false">
      <c r="A50" s="8" t="s">
        <v>180</v>
      </c>
      <c r="B50" s="9" t="n">
        <v>9</v>
      </c>
      <c r="C50" s="9" t="n">
        <v>11168560</v>
      </c>
      <c r="D50" s="8" t="n">
        <v>31</v>
      </c>
    </row>
    <row r="51" customFormat="false" ht="15" hidden="false" customHeight="false" outlineLevel="0" collapsed="false">
      <c r="A51" s="8" t="s">
        <v>181</v>
      </c>
      <c r="B51" s="9" t="n">
        <v>9</v>
      </c>
      <c r="C51" s="9" t="n">
        <v>12711040</v>
      </c>
      <c r="D51" s="8" t="n">
        <v>31</v>
      </c>
    </row>
    <row r="52" customFormat="false" ht="15" hidden="false" customHeight="false" outlineLevel="0" collapsed="false">
      <c r="A52" s="15" t="s">
        <v>182</v>
      </c>
      <c r="B52" s="16" t="n">
        <v>12</v>
      </c>
      <c r="C52" s="16" t="n">
        <v>16623813</v>
      </c>
      <c r="D52" s="15" t="n">
        <v>31</v>
      </c>
    </row>
    <row r="53" customFormat="false" ht="15" hidden="false" customHeight="false" outlineLevel="0" collapsed="false">
      <c r="A53" s="15" t="s">
        <v>183</v>
      </c>
      <c r="B53" s="16" t="n">
        <v>13</v>
      </c>
      <c r="C53" s="16" t="n">
        <v>17308764</v>
      </c>
      <c r="D53" s="15" t="n">
        <v>31</v>
      </c>
    </row>
    <row r="54" customFormat="false" ht="15" hidden="false" customHeight="false" outlineLevel="0" collapsed="false">
      <c r="A54" s="15" t="s">
        <v>184</v>
      </c>
      <c r="B54" s="16" t="n">
        <v>15</v>
      </c>
      <c r="C54" s="16" t="n">
        <v>17432069</v>
      </c>
      <c r="D54" s="15" t="n">
        <v>31</v>
      </c>
    </row>
    <row r="55" customFormat="false" ht="15" hidden="false" customHeight="false" outlineLevel="0" collapsed="false">
      <c r="A55" s="15" t="s">
        <v>185</v>
      </c>
      <c r="B55" s="16" t="n">
        <v>16</v>
      </c>
      <c r="C55" s="16" t="n">
        <v>25541333</v>
      </c>
      <c r="D55" s="15" t="n">
        <v>31</v>
      </c>
    </row>
    <row r="56" customFormat="false" ht="15" hidden="false" customHeight="false" outlineLevel="0" collapsed="false">
      <c r="A56" s="15" t="s">
        <v>186</v>
      </c>
      <c r="B56" s="16" t="n">
        <v>12</v>
      </c>
      <c r="C56" s="16" t="n">
        <v>19719856</v>
      </c>
      <c r="D56" s="15" t="n">
        <v>32</v>
      </c>
    </row>
    <row r="57" customFormat="false" ht="15" hidden="false" customHeight="false" outlineLevel="0" collapsed="false">
      <c r="A57" s="15" t="s">
        <v>187</v>
      </c>
      <c r="B57" s="16" t="n">
        <v>12</v>
      </c>
      <c r="C57" s="16" t="n">
        <v>15444117</v>
      </c>
      <c r="D57" s="15" t="n">
        <v>32</v>
      </c>
    </row>
    <row r="58" customFormat="false" ht="15" hidden="false" customHeight="false" outlineLevel="0" collapsed="false">
      <c r="A58" s="15" t="s">
        <v>188</v>
      </c>
      <c r="B58" s="16" t="n">
        <v>12</v>
      </c>
      <c r="C58" s="16" t="n">
        <v>17301253</v>
      </c>
      <c r="D58" s="15" t="n">
        <v>32</v>
      </c>
    </row>
    <row r="59" customFormat="false" ht="15" hidden="false" customHeight="false" outlineLevel="0" collapsed="false">
      <c r="A59" s="15" t="s">
        <v>189</v>
      </c>
      <c r="B59" s="16" t="n">
        <v>13</v>
      </c>
      <c r="C59" s="16" t="n">
        <v>20850543</v>
      </c>
      <c r="D59" s="15" t="n">
        <v>32</v>
      </c>
    </row>
    <row r="60" customFormat="false" ht="15" hidden="false" customHeight="false" outlineLevel="0" collapsed="false">
      <c r="A60" s="8" t="s">
        <v>190</v>
      </c>
      <c r="B60" s="9" t="n">
        <v>11</v>
      </c>
      <c r="C60" s="9" t="n">
        <v>10544625</v>
      </c>
      <c r="D60" s="8" t="n">
        <v>32</v>
      </c>
    </row>
    <row r="61" customFormat="false" ht="15" hidden="false" customHeight="false" outlineLevel="0" collapsed="false">
      <c r="A61" s="8" t="s">
        <v>191</v>
      </c>
      <c r="B61" s="9" t="n">
        <v>10</v>
      </c>
      <c r="C61" s="9" t="n">
        <v>12453827</v>
      </c>
      <c r="D61" s="8" t="n">
        <v>32</v>
      </c>
    </row>
    <row r="62" customFormat="false" ht="15" hidden="false" customHeight="false" outlineLevel="0" collapsed="false">
      <c r="A62" s="8" t="s">
        <v>192</v>
      </c>
      <c r="B62" s="9" t="n">
        <v>11</v>
      </c>
      <c r="C62" s="9" t="n">
        <v>13419904</v>
      </c>
      <c r="D62" s="8" t="n">
        <v>32</v>
      </c>
    </row>
    <row r="63" customFormat="false" ht="15" hidden="false" customHeight="false" outlineLevel="0" collapsed="false">
      <c r="A63" s="8" t="s">
        <v>193</v>
      </c>
      <c r="B63" s="9" t="n">
        <v>8</v>
      </c>
      <c r="C63" s="9" t="n">
        <v>9875929</v>
      </c>
      <c r="D63" s="8" t="n">
        <v>33</v>
      </c>
    </row>
    <row r="64" customFormat="false" ht="15" hidden="false" customHeight="false" outlineLevel="0" collapsed="false">
      <c r="A64" s="8" t="s">
        <v>194</v>
      </c>
      <c r="B64" s="9" t="n">
        <v>7</v>
      </c>
      <c r="C64" s="9" t="n">
        <v>8020712</v>
      </c>
      <c r="D64" s="8" t="n">
        <v>33</v>
      </c>
    </row>
    <row r="65" customFormat="false" ht="15" hidden="false" customHeight="false" outlineLevel="0" collapsed="false">
      <c r="A65" s="8" t="s">
        <v>195</v>
      </c>
      <c r="B65" s="9" t="n">
        <v>8</v>
      </c>
      <c r="C65" s="9" t="n">
        <v>14893160</v>
      </c>
      <c r="D65" s="8" t="n">
        <v>33</v>
      </c>
    </row>
    <row r="67" customFormat="false" ht="15" hidden="false" customHeight="false" outlineLevel="0" collapsed="false">
      <c r="A67" s="13" t="s">
        <v>196</v>
      </c>
    </row>
    <row r="68" customFormat="false" ht="15" hidden="false" customHeight="false" outlineLevel="0" collapsed="false">
      <c r="A68" s="13" t="s">
        <v>197</v>
      </c>
    </row>
    <row r="69" customFormat="false" ht="15" hidden="false" customHeight="false" outlineLevel="0" collapsed="false">
      <c r="A69" s="13" t="s">
        <v>198</v>
      </c>
    </row>
    <row r="70" customFormat="false" ht="15" hidden="false" customHeight="false" outlineLevel="0" collapsed="false">
      <c r="A70" s="13" t="s">
        <v>199</v>
      </c>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4" min="1" style="1" width="12"/>
    <col collapsed="false" customWidth="true" hidden="false" outlineLevel="0" max="6" min="5" style="1" width="15"/>
    <col collapsed="false" customWidth="true" hidden="false" outlineLevel="0" max="7" min="7" style="1" width="22"/>
  </cols>
  <sheetData>
    <row r="1" customFormat="false" ht="18.55" hidden="false" customHeight="false" outlineLevel="0" collapsed="false">
      <c r="A1" s="2" t="s">
        <v>200</v>
      </c>
    </row>
    <row r="2" customFormat="false" ht="30" hidden="false" customHeight="true" outlineLevel="0" collapsed="false">
      <c r="A2" s="3" t="s">
        <v>201</v>
      </c>
    </row>
    <row r="4" customFormat="false" ht="31.5" hidden="false" customHeight="true" outlineLevel="0" collapsed="false">
      <c r="A4" s="14" t="s">
        <v>74</v>
      </c>
      <c r="B4" s="14" t="s">
        <v>25</v>
      </c>
      <c r="C4" s="14" t="s">
        <v>202</v>
      </c>
      <c r="D4" s="14" t="s">
        <v>203</v>
      </c>
      <c r="E4" s="14" t="s">
        <v>204</v>
      </c>
      <c r="F4" s="14" t="s">
        <v>205</v>
      </c>
      <c r="G4" s="14" t="s">
        <v>206</v>
      </c>
    </row>
    <row r="5" customFormat="false" ht="15" hidden="false" customHeight="false" outlineLevel="0" collapsed="false">
      <c r="A5" s="8" t="s">
        <v>207</v>
      </c>
      <c r="B5" s="9" t="n">
        <v>80508</v>
      </c>
      <c r="C5" s="10" t="n">
        <v>0.110802484722994</v>
      </c>
      <c r="D5" s="12" t="n">
        <v>0.0237367715009689</v>
      </c>
      <c r="E5" s="9" t="n">
        <f aca="false">IF(2434=0,"",F5/2434)</f>
        <v>184149.061626952</v>
      </c>
      <c r="F5" s="9" t="n">
        <v>448218816</v>
      </c>
      <c r="G5" s="10" t="n">
        <v>0.069</v>
      </c>
    </row>
    <row r="6" customFormat="false" ht="15" hidden="false" customHeight="false" outlineLevel="0" collapsed="false">
      <c r="A6" s="8" t="s">
        <v>86</v>
      </c>
      <c r="B6" s="9" t="n">
        <v>57904</v>
      </c>
      <c r="C6" s="10" t="n">
        <v>0.103147589304513</v>
      </c>
      <c r="D6" s="12" t="n">
        <v>0.019497789444598</v>
      </c>
      <c r="E6" s="9" t="n">
        <f aca="false">IF(1555=0,"",F6/1555)</f>
        <v>206156.464951769</v>
      </c>
      <c r="F6" s="9" t="n">
        <v>320573303</v>
      </c>
      <c r="G6" s="10" t="n">
        <v>0.339</v>
      </c>
    </row>
    <row r="7" customFormat="false" ht="15" hidden="false" customHeight="false" outlineLevel="0" collapsed="false">
      <c r="A7" s="15" t="s">
        <v>118</v>
      </c>
      <c r="B7" s="16" t="n">
        <v>40121</v>
      </c>
      <c r="C7" s="17" t="n">
        <v>0.0828502293693603</v>
      </c>
      <c r="D7" s="39" t="n">
        <v>0.0152289324792503</v>
      </c>
      <c r="E7" s="16" t="n">
        <f aca="false">IF(839=0,"",F7/839)</f>
        <v>193245.974970203</v>
      </c>
      <c r="F7" s="16" t="n">
        <v>162133373</v>
      </c>
      <c r="G7" s="17" t="n">
        <v>0</v>
      </c>
    </row>
    <row r="8" customFormat="false" ht="15" hidden="false" customHeight="false" outlineLevel="0" collapsed="false">
      <c r="A8" s="8" t="s">
        <v>208</v>
      </c>
      <c r="B8" s="9" t="n">
        <v>12641</v>
      </c>
      <c r="C8" s="10" t="n">
        <v>0.0610485994733062</v>
      </c>
      <c r="D8" s="12" t="n">
        <v>0.0100466735226644</v>
      </c>
      <c r="E8" s="9" t="n">
        <f aca="false">IF(133=0,"",F8/133)</f>
        <v>301306.218045113</v>
      </c>
      <c r="F8" s="9" t="n">
        <v>40073727</v>
      </c>
      <c r="G8" s="10" t="n">
        <v>0.367</v>
      </c>
    </row>
    <row r="10" customFormat="false" ht="15" hidden="false" customHeight="false" outlineLevel="0" collapsed="false">
      <c r="A10" s="13" t="s">
        <v>209</v>
      </c>
    </row>
    <row r="11" customFormat="false" ht="15" hidden="false" customHeight="false" outlineLevel="0" collapsed="false">
      <c r="A11" s="13" t="s">
        <v>210</v>
      </c>
    </row>
    <row r="12" customFormat="false" ht="15" hidden="false" customHeight="false" outlineLevel="0" collapsed="false">
      <c r="A12" s="13" t="s">
        <v>211</v>
      </c>
    </row>
    <row r="13" customFormat="false" ht="15" hidden="false" customHeight="false" outlineLevel="0" collapsed="false">
      <c r="A13" s="13" t="s">
        <v>212</v>
      </c>
    </row>
    <row r="14" customFormat="false" ht="15" hidden="false" customHeight="false" outlineLevel="0" collapsed="false">
      <c r="A14" s="13" t="s">
        <v>213</v>
      </c>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9"/>
    <col collapsed="false" customWidth="true" hidden="false" outlineLevel="0" max="2" min="2" style="1" width="13"/>
    <col collapsed="false" customWidth="true" hidden="false" outlineLevel="0" max="3" min="3" style="1" width="18"/>
    <col collapsed="false" customWidth="true" hidden="false" outlineLevel="0" max="4" min="4" style="1" width="13"/>
    <col collapsed="false" customWidth="true" hidden="false" outlineLevel="0" max="5" min="5" style="1" width="11"/>
    <col collapsed="false" customWidth="true" hidden="false" outlineLevel="0" max="6" min="6" style="1" width="13"/>
    <col collapsed="false" customWidth="true" hidden="false" outlineLevel="0" max="7" min="7" style="1" width="17"/>
    <col collapsed="false" customWidth="true" hidden="false" outlineLevel="0" max="8" min="8" style="1" width="12"/>
    <col collapsed="false" customWidth="true" hidden="false" outlineLevel="0" max="9" min="9" style="1" width="10"/>
  </cols>
  <sheetData>
    <row r="1" customFormat="false" ht="18.55" hidden="false" customHeight="false" outlineLevel="0" collapsed="false">
      <c r="A1" s="2" t="s">
        <v>214</v>
      </c>
    </row>
    <row r="2" customFormat="false" ht="30" hidden="false" customHeight="true" outlineLevel="0" collapsed="false">
      <c r="A2" s="3" t="s">
        <v>215</v>
      </c>
    </row>
    <row r="5" customFormat="false" ht="31.5" hidden="false" customHeight="true" outlineLevel="0" collapsed="false">
      <c r="A5" s="14" t="s">
        <v>47</v>
      </c>
      <c r="B5" s="14" t="s">
        <v>216</v>
      </c>
      <c r="C5" s="14" t="s">
        <v>217</v>
      </c>
      <c r="D5" s="14" t="s">
        <v>218</v>
      </c>
      <c r="E5" s="14" t="s">
        <v>219</v>
      </c>
      <c r="F5" s="14" t="s">
        <v>220</v>
      </c>
      <c r="G5" s="14" t="s">
        <v>221</v>
      </c>
      <c r="H5" s="14" t="s">
        <v>222</v>
      </c>
      <c r="I5" s="14" t="s">
        <v>223</v>
      </c>
    </row>
    <row r="6" customFormat="false" ht="15" hidden="false" customHeight="false" outlineLevel="0" collapsed="false">
      <c r="A6" s="8" t="n">
        <v>26</v>
      </c>
      <c r="B6" s="9" t="n">
        <v>872</v>
      </c>
      <c r="C6" s="9" t="n">
        <v>107326</v>
      </c>
      <c r="D6" s="12" t="n">
        <f aca="false">IF(C6=0,"",B6/C6)</f>
        <v>0.00812477871158899</v>
      </c>
      <c r="E6" s="9" t="n">
        <v>6443</v>
      </c>
      <c r="F6" s="9" t="n">
        <v>3287</v>
      </c>
      <c r="G6" s="9" t="n">
        <v>343835</v>
      </c>
      <c r="H6" s="12" t="n">
        <f aca="false">IF(G6=0,"",F6/G6)</f>
        <v>0.00955981793592857</v>
      </c>
      <c r="I6" s="9" t="n">
        <v>6551</v>
      </c>
    </row>
    <row r="7" customFormat="false" ht="15" hidden="false" customHeight="false" outlineLevel="0" collapsed="false">
      <c r="A7" s="8" t="n">
        <v>27</v>
      </c>
      <c r="B7" s="9" t="n">
        <v>986</v>
      </c>
      <c r="C7" s="9" t="n">
        <v>101232</v>
      </c>
      <c r="D7" s="12" t="n">
        <f aca="false">IF(C7=0,"",B7/C7)</f>
        <v>0.00974000316105579</v>
      </c>
      <c r="E7" s="9" t="n">
        <v>5994</v>
      </c>
      <c r="F7" s="9" t="n">
        <v>3573</v>
      </c>
      <c r="G7" s="9" t="n">
        <v>334338</v>
      </c>
      <c r="H7" s="12" t="n">
        <f aca="false">IF(G7=0,"",F7/G7)</f>
        <v>0.0106867900148951</v>
      </c>
      <c r="I7" s="9" t="n">
        <v>6363</v>
      </c>
    </row>
    <row r="8" customFormat="false" ht="15" hidden="false" customHeight="false" outlineLevel="0" collapsed="false">
      <c r="A8" s="8" t="n">
        <v>28</v>
      </c>
      <c r="B8" s="9" t="n">
        <v>789</v>
      </c>
      <c r="C8" s="9" t="n">
        <v>92210</v>
      </c>
      <c r="D8" s="12" t="n">
        <f aca="false">IF(C8=0,"",B8/C8)</f>
        <v>0.00855655568810324</v>
      </c>
      <c r="E8" s="9" t="n">
        <v>5688</v>
      </c>
      <c r="F8" s="9" t="n">
        <v>2873</v>
      </c>
      <c r="G8" s="9" t="n">
        <v>295166</v>
      </c>
      <c r="H8" s="12" t="n">
        <f aca="false">IF(G8=0,"",F8/G8)</f>
        <v>0.00973350589159998</v>
      </c>
      <c r="I8" s="9" t="n">
        <v>5930</v>
      </c>
    </row>
    <row r="9" customFormat="false" ht="15" hidden="false" customHeight="false" outlineLevel="0" collapsed="false">
      <c r="A9" s="8" t="n">
        <v>29</v>
      </c>
      <c r="B9" s="9" t="n">
        <v>639</v>
      </c>
      <c r="C9" s="9" t="n">
        <v>83390</v>
      </c>
      <c r="D9" s="12" t="n">
        <f aca="false">IF(C9=0,"",B9/C9)</f>
        <v>0.00766278930327377</v>
      </c>
      <c r="E9" s="9" t="n">
        <v>5419</v>
      </c>
      <c r="F9" s="9" t="n">
        <v>2557</v>
      </c>
      <c r="G9" s="9" t="n">
        <v>263511</v>
      </c>
      <c r="H9" s="12" t="n">
        <f aca="false">IF(G9=0,"",F9/G9)</f>
        <v>0.00970357973670928</v>
      </c>
      <c r="I9" s="9" t="n">
        <v>5705</v>
      </c>
    </row>
    <row r="10" customFormat="false" ht="15" hidden="false" customHeight="false" outlineLevel="0" collapsed="false">
      <c r="A10" s="8" t="n">
        <v>30</v>
      </c>
      <c r="B10" s="9" t="n">
        <v>648</v>
      </c>
      <c r="C10" s="9" t="n">
        <v>92981</v>
      </c>
      <c r="D10" s="12" t="n">
        <f aca="false">IF(C10=0,"",B10/C10)</f>
        <v>0.006969165743539</v>
      </c>
      <c r="E10" s="9" t="n">
        <v>5457</v>
      </c>
      <c r="F10" s="9" t="n">
        <v>2857</v>
      </c>
      <c r="G10" s="9" t="n">
        <v>289526</v>
      </c>
      <c r="H10" s="12" t="n">
        <f aca="false">IF(G10=0,"",F10/G10)</f>
        <v>0.00986785297348079</v>
      </c>
      <c r="I10" s="9" t="n">
        <v>5769</v>
      </c>
    </row>
    <row r="11" customFormat="false" ht="15" hidden="false" customHeight="false" outlineLevel="0" collapsed="false">
      <c r="A11" s="8" t="n">
        <v>31</v>
      </c>
      <c r="B11" s="9" t="n">
        <v>649</v>
      </c>
      <c r="C11" s="9" t="n">
        <v>88336</v>
      </c>
      <c r="D11" s="12" t="n">
        <f aca="false">IF(C11=0,"",B11/C11)</f>
        <v>0.00734694801666365</v>
      </c>
      <c r="E11" s="9" t="n">
        <v>5336</v>
      </c>
      <c r="F11" s="9" t="n">
        <v>3064</v>
      </c>
      <c r="G11" s="9" t="n">
        <v>322966</v>
      </c>
      <c r="H11" s="12" t="n">
        <f aca="false">IF(G11=0,"",F11/G11)</f>
        <v>0.00948706675006038</v>
      </c>
      <c r="I11" s="9" t="n">
        <v>6252</v>
      </c>
    </row>
    <row r="12" customFormat="false" ht="15" hidden="false" customHeight="false" outlineLevel="0" collapsed="false">
      <c r="A12" s="8" t="n">
        <v>32</v>
      </c>
      <c r="B12" s="9" t="n">
        <v>610</v>
      </c>
      <c r="C12" s="9" t="n">
        <v>80360</v>
      </c>
      <c r="D12" s="12" t="n">
        <f aca="false">IF(C12=0,"",B12/C12)</f>
        <v>0.00759084121453459</v>
      </c>
      <c r="E12" s="9" t="n">
        <v>4965</v>
      </c>
      <c r="F12" s="9" t="n">
        <v>2729</v>
      </c>
      <c r="G12" s="9" t="n">
        <v>284431</v>
      </c>
      <c r="H12" s="12" t="n">
        <f aca="false">IF(G12=0,"",F12/G12)</f>
        <v>0.00959459411948768</v>
      </c>
      <c r="I12" s="9" t="n">
        <v>6204</v>
      </c>
    </row>
    <row r="13" customFormat="false" ht="15" hidden="false" customHeight="false" outlineLevel="0" collapsed="false">
      <c r="A13" s="8" t="n">
        <v>33</v>
      </c>
      <c r="B13" s="9" t="n">
        <v>595</v>
      </c>
      <c r="C13" s="9" t="n">
        <v>70293</v>
      </c>
      <c r="D13" s="12" t="n">
        <f aca="false">IF(C13=0,"",B13/C13)</f>
        <v>0.00846456972956055</v>
      </c>
      <c r="E13" s="9" t="n">
        <v>4890</v>
      </c>
      <c r="F13" s="9" t="n">
        <v>2500</v>
      </c>
      <c r="G13" s="9" t="n">
        <v>234865</v>
      </c>
      <c r="H13" s="12" t="n">
        <f aca="false">IF(G13=0,"",F13/G13)</f>
        <v>0.0106444127477487</v>
      </c>
      <c r="I13" s="9" t="n">
        <v>5856</v>
      </c>
    </row>
    <row r="14" customFormat="false" ht="15" hidden="false" customHeight="false" outlineLevel="0" collapsed="false">
      <c r="A14" s="18" t="s">
        <v>224</v>
      </c>
      <c r="B14" s="20" t="n">
        <f aca="false">SUM(B6:B9)</f>
        <v>3286</v>
      </c>
      <c r="C14" s="20" t="n">
        <f aca="false">SUM(C6:C9)</f>
        <v>384158</v>
      </c>
      <c r="D14" s="44" t="n">
        <f aca="false">B14/C14</f>
        <v>0.00855377214583583</v>
      </c>
      <c r="E14" s="20" t="n">
        <f aca="false">SUM(E6:E9)</f>
        <v>23544</v>
      </c>
      <c r="F14" s="20" t="n">
        <f aca="false">SUM(F6:F9)</f>
        <v>12290</v>
      </c>
      <c r="G14" s="20" t="n">
        <f aca="false">SUM(G6:G9)</f>
        <v>1236850</v>
      </c>
      <c r="H14" s="44" t="n">
        <f aca="false">F14/G14</f>
        <v>0.00993653232000647</v>
      </c>
      <c r="I14" s="20" t="n">
        <f aca="false">SUM(I6:I9)</f>
        <v>24549</v>
      </c>
    </row>
    <row r="15" customFormat="false" ht="15" hidden="false" customHeight="false" outlineLevel="0" collapsed="false">
      <c r="A15" s="18" t="s">
        <v>225</v>
      </c>
      <c r="B15" s="20" t="n">
        <f aca="false">SUM(B10:B13)</f>
        <v>2502</v>
      </c>
      <c r="C15" s="20" t="n">
        <f aca="false">SUM(C10:C13)</f>
        <v>331970</v>
      </c>
      <c r="D15" s="44" t="n">
        <f aca="false">B15/C15</f>
        <v>0.0075368256167726</v>
      </c>
      <c r="E15" s="20" t="n">
        <f aca="false">SUM(E10:E13)</f>
        <v>20648</v>
      </c>
      <c r="F15" s="20" t="n">
        <f aca="false">SUM(F10:F13)</f>
        <v>11150</v>
      </c>
      <c r="G15" s="20" t="n">
        <f aca="false">SUM(G10:G13)</f>
        <v>1131788</v>
      </c>
      <c r="H15" s="44" t="n">
        <f aca="false">F15/G15</f>
        <v>0.00985166833364552</v>
      </c>
      <c r="I15" s="20" t="n">
        <f aca="false">SUM(I10:I13)</f>
        <v>24081</v>
      </c>
    </row>
    <row r="16" customFormat="false" ht="15" hidden="false" customHeight="false" outlineLevel="0" collapsed="false">
      <c r="A16" s="24" t="s">
        <v>226</v>
      </c>
      <c r="B16" s="45" t="n">
        <f aca="false">B15/B14-1</f>
        <v>-0.238587948874011</v>
      </c>
      <c r="C16" s="45" t="n">
        <f aca="false">C15/C14-1</f>
        <v>-0.135850353240073</v>
      </c>
      <c r="D16" s="46"/>
      <c r="E16" s="46"/>
      <c r="F16" s="45" t="n">
        <f aca="false">F15/F14-1</f>
        <v>-0.0927583401139137</v>
      </c>
      <c r="G16" s="45" t="n">
        <f aca="false">G15/G14-1</f>
        <v>-0.0849432024901968</v>
      </c>
      <c r="H16" s="46"/>
      <c r="I16" s="46"/>
    </row>
    <row r="18" customFormat="false" ht="15" hidden="false" customHeight="false" outlineLevel="0" collapsed="false">
      <c r="A18" s="13" t="s">
        <v>227</v>
      </c>
    </row>
    <row r="19" customFormat="false" ht="15" hidden="false" customHeight="false" outlineLevel="0" collapsed="false">
      <c r="A19" s="13" t="s">
        <v>228</v>
      </c>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19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12"/>
    <col collapsed="false" customWidth="true" hidden="false" outlineLevel="0" max="2" min="2" style="1" width="42"/>
    <col collapsed="false" customWidth="true" hidden="false" outlineLevel="0" max="3" min="3" style="1" width="15"/>
    <col collapsed="false" customWidth="true" hidden="false" outlineLevel="0" max="4" min="4" style="1" width="14"/>
    <col collapsed="false" customWidth="true" hidden="false" outlineLevel="0" max="5" min="5" style="1" width="8"/>
    <col collapsed="false" customWidth="true" hidden="false" outlineLevel="0" max="7" min="6" style="1" width="12"/>
    <col collapsed="false" customWidth="true" hidden="false" outlineLevel="0" max="8" min="8" style="1" width="11"/>
    <col collapsed="false" customWidth="true" hidden="false" outlineLevel="0" max="9" min="9" style="1" width="14"/>
    <col collapsed="false" customWidth="true" hidden="false" outlineLevel="0" max="10" min="10" style="1" width="13"/>
    <col collapsed="false" customWidth="true" hidden="false" outlineLevel="0" max="11" min="11" style="1" width="12"/>
  </cols>
  <sheetData>
    <row r="1" customFormat="false" ht="18.55" hidden="false" customHeight="false" outlineLevel="0" collapsed="false">
      <c r="A1" s="2" t="s">
        <v>229</v>
      </c>
    </row>
    <row r="2" customFormat="false" ht="30" hidden="false" customHeight="true" outlineLevel="0" collapsed="false">
      <c r="A2" s="3" t="s">
        <v>230</v>
      </c>
    </row>
    <row r="3" customFormat="false" ht="15" hidden="false" customHeight="false" outlineLevel="0" collapsed="false">
      <c r="A3" s="47" t="str">
        <f aca="false">COUNTIF(G5:G190,"comprable")&amp;" de "&amp;186&amp;" comprables hoy · ninguno con precio exclusivo de Tarjeta Hites"</f>
        <v>178 de 186 comprables hoy · ninguno con precio exclusivo de Tarjeta Hites</v>
      </c>
    </row>
    <row r="4" customFormat="false" ht="31.5" hidden="false" customHeight="true" outlineLevel="0" collapsed="false">
      <c r="A4" s="14" t="s">
        <v>231</v>
      </c>
      <c r="B4" s="14" t="s">
        <v>232</v>
      </c>
      <c r="C4" s="14" t="s">
        <v>233</v>
      </c>
      <c r="D4" s="14" t="s">
        <v>234</v>
      </c>
      <c r="E4" s="14" t="s">
        <v>235</v>
      </c>
      <c r="F4" s="14" t="s">
        <v>236</v>
      </c>
      <c r="G4" s="14" t="s">
        <v>237</v>
      </c>
      <c r="H4" s="14" t="s">
        <v>238</v>
      </c>
      <c r="I4" s="14" t="s">
        <v>239</v>
      </c>
      <c r="J4" s="14" t="s">
        <v>240</v>
      </c>
      <c r="K4" s="14" t="s">
        <v>241</v>
      </c>
    </row>
    <row r="5" customFormat="false" ht="15" hidden="false" customHeight="false" outlineLevel="0" collapsed="false">
      <c r="A5" s="8" t="s">
        <v>242</v>
      </c>
      <c r="B5" s="8" t="s">
        <v>243</v>
      </c>
      <c r="C5" s="8" t="s">
        <v>244</v>
      </c>
      <c r="D5" s="9" t="n">
        <v>11589360</v>
      </c>
      <c r="E5" s="9" t="n">
        <v>64</v>
      </c>
      <c r="F5" s="8" t="s">
        <v>245</v>
      </c>
      <c r="G5" s="8" t="s">
        <v>246</v>
      </c>
      <c r="H5" s="9" t="n">
        <v>165</v>
      </c>
      <c r="I5" s="9" t="n">
        <v>169990</v>
      </c>
      <c r="J5" s="9" t="n">
        <v>169990</v>
      </c>
      <c r="K5" s="8" t="s">
        <v>247</v>
      </c>
    </row>
    <row r="6" customFormat="false" ht="15" hidden="false" customHeight="false" outlineLevel="0" collapsed="false">
      <c r="A6" s="8" t="s">
        <v>248</v>
      </c>
      <c r="B6" s="8" t="s">
        <v>249</v>
      </c>
      <c r="C6" s="8" t="s">
        <v>250</v>
      </c>
      <c r="D6" s="9" t="n">
        <v>8771883</v>
      </c>
      <c r="E6" s="9" t="n">
        <v>27</v>
      </c>
      <c r="F6" s="8" t="s">
        <v>251</v>
      </c>
      <c r="G6" s="8" t="s">
        <v>246</v>
      </c>
      <c r="H6" s="9" t="n">
        <v>183</v>
      </c>
      <c r="I6" s="9" t="n">
        <v>339990</v>
      </c>
      <c r="J6" s="9" t="n">
        <v>339990</v>
      </c>
      <c r="K6" s="8" t="s">
        <v>247</v>
      </c>
    </row>
    <row r="7" customFormat="false" ht="15" hidden="false" customHeight="false" outlineLevel="0" collapsed="false">
      <c r="A7" s="8" t="s">
        <v>252</v>
      </c>
      <c r="B7" s="8" t="s">
        <v>253</v>
      </c>
      <c r="C7" s="8" t="s">
        <v>250</v>
      </c>
      <c r="D7" s="9" t="n">
        <v>7282696</v>
      </c>
      <c r="E7" s="9" t="n">
        <v>25</v>
      </c>
      <c r="F7" s="8" t="s">
        <v>195</v>
      </c>
      <c r="G7" s="8" t="s">
        <v>246</v>
      </c>
      <c r="H7" s="9" t="n">
        <v>135</v>
      </c>
      <c r="I7" s="9" t="n">
        <v>279990</v>
      </c>
      <c r="J7" s="9" t="n">
        <v>279990</v>
      </c>
      <c r="K7" s="8" t="s">
        <v>247</v>
      </c>
    </row>
    <row r="8" customFormat="false" ht="15" hidden="false" customHeight="false" outlineLevel="0" collapsed="false">
      <c r="A8" s="8" t="s">
        <v>254</v>
      </c>
      <c r="B8" s="8" t="s">
        <v>255</v>
      </c>
      <c r="C8" s="8" t="s">
        <v>244</v>
      </c>
      <c r="D8" s="9" t="n">
        <v>6349420</v>
      </c>
      <c r="E8" s="9" t="n">
        <v>60</v>
      </c>
      <c r="F8" s="8" t="s">
        <v>245</v>
      </c>
      <c r="G8" s="8" t="s">
        <v>246</v>
      </c>
      <c r="H8" s="9" t="n">
        <v>141</v>
      </c>
      <c r="I8" s="9" t="n">
        <v>109990</v>
      </c>
      <c r="J8" s="9" t="n">
        <v>109990</v>
      </c>
      <c r="K8" s="8" t="s">
        <v>247</v>
      </c>
    </row>
    <row r="9" customFormat="false" ht="15" hidden="false" customHeight="false" outlineLevel="0" collapsed="false">
      <c r="A9" s="8" t="s">
        <v>256</v>
      </c>
      <c r="B9" s="8" t="s">
        <v>257</v>
      </c>
      <c r="C9" s="8" t="s">
        <v>250</v>
      </c>
      <c r="D9" s="9" t="n">
        <v>5062601</v>
      </c>
      <c r="E9" s="9" t="n">
        <v>17</v>
      </c>
      <c r="F9" s="8" t="s">
        <v>245</v>
      </c>
      <c r="G9" s="8" t="s">
        <v>246</v>
      </c>
      <c r="H9" s="9" t="n">
        <v>138</v>
      </c>
      <c r="I9" s="9" t="n">
        <v>299990</v>
      </c>
      <c r="J9" s="9" t="n">
        <v>299990</v>
      </c>
      <c r="K9" s="8" t="s">
        <v>247</v>
      </c>
    </row>
    <row r="10" customFormat="false" ht="15" hidden="false" customHeight="false" outlineLevel="0" collapsed="false">
      <c r="A10" s="8" t="s">
        <v>258</v>
      </c>
      <c r="B10" s="8" t="s">
        <v>259</v>
      </c>
      <c r="C10" s="8" t="s">
        <v>250</v>
      </c>
      <c r="D10" s="9" t="n">
        <v>4777613</v>
      </c>
      <c r="E10" s="9" t="n">
        <v>21</v>
      </c>
      <c r="F10" s="8" t="s">
        <v>193</v>
      </c>
      <c r="G10" s="8" t="s">
        <v>246</v>
      </c>
      <c r="H10" s="9" t="n">
        <v>102</v>
      </c>
      <c r="I10" s="9" t="n">
        <v>219990</v>
      </c>
      <c r="J10" s="9" t="n">
        <v>219990</v>
      </c>
      <c r="K10" s="8" t="s">
        <v>247</v>
      </c>
    </row>
    <row r="11" customFormat="false" ht="15" hidden="false" customHeight="false" outlineLevel="0" collapsed="false">
      <c r="A11" s="8" t="s">
        <v>260</v>
      </c>
      <c r="B11" s="8" t="s">
        <v>261</v>
      </c>
      <c r="C11" s="8" t="s">
        <v>244</v>
      </c>
      <c r="D11" s="9" t="n">
        <v>4499840</v>
      </c>
      <c r="E11" s="9" t="n">
        <v>16</v>
      </c>
      <c r="F11" s="8" t="s">
        <v>245</v>
      </c>
      <c r="G11" s="8" t="s">
        <v>246</v>
      </c>
      <c r="H11" s="9" t="n">
        <v>114</v>
      </c>
      <c r="I11" s="9" t="n">
        <v>299990</v>
      </c>
      <c r="J11" s="9" t="n">
        <v>299990</v>
      </c>
      <c r="K11" s="8" t="s">
        <v>262</v>
      </c>
    </row>
    <row r="12" customFormat="false" ht="15" hidden="false" customHeight="false" outlineLevel="0" collapsed="false">
      <c r="A12" s="8" t="s">
        <v>263</v>
      </c>
      <c r="B12" s="8" t="s">
        <v>264</v>
      </c>
      <c r="C12" s="8" t="s">
        <v>244</v>
      </c>
      <c r="D12" s="9" t="n">
        <v>4319760</v>
      </c>
      <c r="E12" s="9" t="n">
        <v>24</v>
      </c>
      <c r="F12" s="8" t="s">
        <v>245</v>
      </c>
      <c r="G12" s="8" t="s">
        <v>246</v>
      </c>
      <c r="H12" s="9" t="n">
        <v>110</v>
      </c>
      <c r="I12" s="9" t="n">
        <v>179990</v>
      </c>
      <c r="J12" s="9" t="n">
        <v>179990</v>
      </c>
      <c r="K12" s="8" t="s">
        <v>262</v>
      </c>
    </row>
    <row r="13" customFormat="false" ht="15" hidden="false" customHeight="false" outlineLevel="0" collapsed="false">
      <c r="A13" s="8" t="s">
        <v>265</v>
      </c>
      <c r="B13" s="8" t="s">
        <v>266</v>
      </c>
      <c r="C13" s="8" t="s">
        <v>250</v>
      </c>
      <c r="D13" s="9" t="n">
        <v>3893721</v>
      </c>
      <c r="E13" s="9" t="n">
        <v>10</v>
      </c>
      <c r="F13" s="8" t="s">
        <v>245</v>
      </c>
      <c r="G13" s="8" t="s">
        <v>246</v>
      </c>
      <c r="H13" s="9" t="n">
        <v>146</v>
      </c>
      <c r="I13" s="9" t="n">
        <v>379990</v>
      </c>
      <c r="J13" s="9" t="n">
        <v>379990</v>
      </c>
      <c r="K13" s="8" t="s">
        <v>247</v>
      </c>
    </row>
    <row r="14" customFormat="false" ht="15" hidden="false" customHeight="false" outlineLevel="0" collapsed="false">
      <c r="A14" s="8" t="s">
        <v>267</v>
      </c>
      <c r="B14" s="8" t="s">
        <v>268</v>
      </c>
      <c r="C14" s="8" t="s">
        <v>250</v>
      </c>
      <c r="D14" s="9" t="n">
        <v>3299930</v>
      </c>
      <c r="E14" s="9" t="n">
        <v>7</v>
      </c>
      <c r="F14" s="8" t="s">
        <v>269</v>
      </c>
      <c r="G14" s="8" t="s">
        <v>246</v>
      </c>
      <c r="H14" s="9" t="n">
        <v>90</v>
      </c>
      <c r="I14" s="9" t="n">
        <v>489990</v>
      </c>
      <c r="J14" s="9" t="n">
        <v>489990</v>
      </c>
      <c r="K14" s="8" t="s">
        <v>262</v>
      </c>
    </row>
    <row r="15" customFormat="false" ht="15" hidden="false" customHeight="false" outlineLevel="0" collapsed="false">
      <c r="A15" s="8" t="s">
        <v>270</v>
      </c>
      <c r="B15" s="8" t="s">
        <v>271</v>
      </c>
      <c r="C15" s="8" t="s">
        <v>250</v>
      </c>
      <c r="D15" s="9" t="n">
        <v>3289930</v>
      </c>
      <c r="E15" s="9" t="n">
        <v>7</v>
      </c>
      <c r="F15" s="8" t="s">
        <v>194</v>
      </c>
      <c r="G15" s="8" t="s">
        <v>246</v>
      </c>
      <c r="H15" s="9" t="n">
        <v>81</v>
      </c>
      <c r="I15" s="9" t="n">
        <v>469990</v>
      </c>
      <c r="J15" s="9" t="n">
        <v>469990</v>
      </c>
      <c r="K15" s="8" t="s">
        <v>262</v>
      </c>
    </row>
    <row r="16" customFormat="false" ht="15" hidden="false" customHeight="false" outlineLevel="0" collapsed="false">
      <c r="A16" s="8" t="s">
        <v>272</v>
      </c>
      <c r="B16" s="8" t="s">
        <v>273</v>
      </c>
      <c r="C16" s="8" t="s">
        <v>250</v>
      </c>
      <c r="D16" s="9" t="n">
        <v>2789930</v>
      </c>
      <c r="E16" s="9" t="n">
        <v>7</v>
      </c>
      <c r="F16" s="8" t="s">
        <v>191</v>
      </c>
      <c r="G16" s="8" t="s">
        <v>246</v>
      </c>
      <c r="H16" s="9" t="n">
        <v>133</v>
      </c>
      <c r="I16" s="9" t="n">
        <v>469990</v>
      </c>
      <c r="J16" s="9" t="n">
        <v>469990</v>
      </c>
      <c r="K16" s="8" t="s">
        <v>247</v>
      </c>
    </row>
    <row r="17" customFormat="false" ht="15" hidden="false" customHeight="false" outlineLevel="0" collapsed="false">
      <c r="A17" s="8" t="s">
        <v>274</v>
      </c>
      <c r="B17" s="8" t="s">
        <v>275</v>
      </c>
      <c r="C17" s="8" t="s">
        <v>250</v>
      </c>
      <c r="D17" s="9" t="n">
        <v>2439960</v>
      </c>
      <c r="E17" s="9" t="n">
        <v>4</v>
      </c>
      <c r="F17" s="8" t="s">
        <v>276</v>
      </c>
      <c r="G17" s="8" t="s">
        <v>246</v>
      </c>
      <c r="H17" s="9" t="n">
        <v>85</v>
      </c>
      <c r="I17" s="9" t="n">
        <v>659990</v>
      </c>
      <c r="J17" s="9" t="n">
        <v>659990</v>
      </c>
      <c r="K17" s="8" t="s">
        <v>262</v>
      </c>
    </row>
    <row r="18" customFormat="false" ht="15" hidden="false" customHeight="false" outlineLevel="0" collapsed="false">
      <c r="A18" s="8" t="s">
        <v>277</v>
      </c>
      <c r="B18" s="8" t="s">
        <v>278</v>
      </c>
      <c r="C18" s="8" t="s">
        <v>244</v>
      </c>
      <c r="D18" s="9" t="n">
        <v>2389920</v>
      </c>
      <c r="E18" s="9" t="n">
        <v>8</v>
      </c>
      <c r="F18" s="8" t="s">
        <v>245</v>
      </c>
      <c r="G18" s="8" t="s">
        <v>246</v>
      </c>
      <c r="H18" s="9" t="n">
        <v>82</v>
      </c>
      <c r="I18" s="9" t="n">
        <v>299990</v>
      </c>
      <c r="J18" s="9" t="n">
        <v>299990</v>
      </c>
      <c r="K18" s="8" t="s">
        <v>262</v>
      </c>
    </row>
    <row r="19" customFormat="false" ht="15" hidden="false" customHeight="false" outlineLevel="0" collapsed="false">
      <c r="A19" s="8" t="s">
        <v>279</v>
      </c>
      <c r="B19" s="8" t="s">
        <v>280</v>
      </c>
      <c r="C19" s="8" t="s">
        <v>244</v>
      </c>
      <c r="D19" s="9" t="n">
        <v>2299840</v>
      </c>
      <c r="E19" s="9" t="n">
        <v>16</v>
      </c>
      <c r="F19" s="8" t="s">
        <v>245</v>
      </c>
      <c r="G19" s="8" t="s">
        <v>246</v>
      </c>
      <c r="H19" s="9" t="n">
        <v>129</v>
      </c>
      <c r="I19" s="9" t="n">
        <v>139990</v>
      </c>
      <c r="J19" s="9" t="n">
        <v>139990</v>
      </c>
      <c r="K19" s="8" t="s">
        <v>247</v>
      </c>
    </row>
    <row r="20" customFormat="false" ht="15" hidden="false" customHeight="false" outlineLevel="0" collapsed="false">
      <c r="A20" s="8" t="s">
        <v>281</v>
      </c>
      <c r="B20" s="8" t="s">
        <v>282</v>
      </c>
      <c r="C20" s="8" t="s">
        <v>283</v>
      </c>
      <c r="D20" s="9" t="n">
        <v>2209910</v>
      </c>
      <c r="E20" s="9" t="n">
        <v>9</v>
      </c>
      <c r="F20" s="8" t="s">
        <v>245</v>
      </c>
      <c r="G20" s="8" t="s">
        <v>246</v>
      </c>
      <c r="H20" s="9" t="n">
        <v>82</v>
      </c>
      <c r="I20" s="9" t="n">
        <v>249990</v>
      </c>
      <c r="J20" s="9" t="n">
        <v>249990</v>
      </c>
      <c r="K20" s="8" t="s">
        <v>262</v>
      </c>
    </row>
    <row r="21" customFormat="false" ht="15" hidden="false" customHeight="false" outlineLevel="0" collapsed="false">
      <c r="A21" s="8" t="s">
        <v>284</v>
      </c>
      <c r="B21" s="8" t="s">
        <v>285</v>
      </c>
      <c r="C21" s="8" t="s">
        <v>250</v>
      </c>
      <c r="D21" s="9" t="n">
        <v>2059960</v>
      </c>
      <c r="E21" s="9" t="n">
        <v>4</v>
      </c>
      <c r="F21" s="8" t="s">
        <v>183</v>
      </c>
      <c r="G21" s="8" t="s">
        <v>246</v>
      </c>
      <c r="H21" s="9" t="n">
        <v>86</v>
      </c>
      <c r="I21" s="9" t="n">
        <v>579990</v>
      </c>
      <c r="J21" s="9" t="n">
        <v>579990</v>
      </c>
      <c r="K21" s="8" t="s">
        <v>262</v>
      </c>
    </row>
    <row r="22" customFormat="false" ht="15" hidden="false" customHeight="false" outlineLevel="0" collapsed="false">
      <c r="A22" s="8" t="s">
        <v>286</v>
      </c>
      <c r="B22" s="8" t="s">
        <v>287</v>
      </c>
      <c r="C22" s="8" t="s">
        <v>250</v>
      </c>
      <c r="D22" s="9" t="n">
        <v>1969950</v>
      </c>
      <c r="E22" s="9" t="n">
        <v>5</v>
      </c>
      <c r="F22" s="8" t="s">
        <v>193</v>
      </c>
      <c r="G22" s="8" t="s">
        <v>246</v>
      </c>
      <c r="H22" s="9" t="n">
        <v>85</v>
      </c>
      <c r="I22" s="9" t="n">
        <v>409990</v>
      </c>
      <c r="J22" s="9" t="n">
        <v>409990</v>
      </c>
      <c r="K22" s="8" t="s">
        <v>262</v>
      </c>
    </row>
    <row r="23" customFormat="false" ht="15" hidden="false" customHeight="false" outlineLevel="0" collapsed="false">
      <c r="A23" s="8" t="s">
        <v>288</v>
      </c>
      <c r="B23" s="8" t="s">
        <v>289</v>
      </c>
      <c r="C23" s="8" t="s">
        <v>250</v>
      </c>
      <c r="D23" s="9" t="n">
        <v>1909900</v>
      </c>
      <c r="E23" s="9" t="n">
        <v>10</v>
      </c>
      <c r="F23" s="8" t="s">
        <v>192</v>
      </c>
      <c r="G23" s="8" t="s">
        <v>246</v>
      </c>
      <c r="H23" s="9" t="n">
        <v>146</v>
      </c>
      <c r="I23" s="9" t="n">
        <v>199990</v>
      </c>
      <c r="J23" s="9" t="n">
        <v>199990</v>
      </c>
      <c r="K23" s="8" t="s">
        <v>247</v>
      </c>
    </row>
    <row r="24" customFormat="false" ht="15" hidden="false" customHeight="false" outlineLevel="0" collapsed="false">
      <c r="A24" s="8" t="s">
        <v>290</v>
      </c>
      <c r="B24" s="8" t="s">
        <v>291</v>
      </c>
      <c r="C24" s="8" t="s">
        <v>244</v>
      </c>
      <c r="D24" s="9" t="n">
        <v>1779950</v>
      </c>
      <c r="E24" s="9" t="n">
        <v>5</v>
      </c>
      <c r="F24" s="8" t="s">
        <v>245</v>
      </c>
      <c r="G24" s="8" t="s">
        <v>246</v>
      </c>
      <c r="H24" s="9" t="n">
        <v>83</v>
      </c>
      <c r="I24" s="9" t="n">
        <v>379990</v>
      </c>
      <c r="J24" s="9" t="n">
        <v>379990</v>
      </c>
      <c r="K24" s="8" t="s">
        <v>262</v>
      </c>
    </row>
    <row r="25" customFormat="false" ht="15" hidden="false" customHeight="false" outlineLevel="0" collapsed="false">
      <c r="A25" s="8" t="s">
        <v>292</v>
      </c>
      <c r="B25" s="8" t="s">
        <v>293</v>
      </c>
      <c r="C25" s="8" t="s">
        <v>250</v>
      </c>
      <c r="D25" s="9" t="n">
        <v>1609940</v>
      </c>
      <c r="E25" s="9" t="n">
        <v>6</v>
      </c>
      <c r="F25" s="8" t="s">
        <v>193</v>
      </c>
      <c r="G25" s="8" t="s">
        <v>246</v>
      </c>
      <c r="H25" s="9" t="n">
        <v>113</v>
      </c>
      <c r="I25" s="9" t="n">
        <v>279990</v>
      </c>
      <c r="J25" s="9" t="n">
        <v>279990</v>
      </c>
      <c r="K25" s="8" t="s">
        <v>262</v>
      </c>
    </row>
    <row r="26" customFormat="false" ht="15" hidden="false" customHeight="false" outlineLevel="0" collapsed="false">
      <c r="A26" s="8" t="s">
        <v>294</v>
      </c>
      <c r="B26" s="8" t="s">
        <v>295</v>
      </c>
      <c r="C26" s="8" t="s">
        <v>250</v>
      </c>
      <c r="D26" s="9" t="n">
        <v>1559970</v>
      </c>
      <c r="E26" s="9" t="n">
        <v>3</v>
      </c>
      <c r="F26" s="8" t="s">
        <v>189</v>
      </c>
      <c r="G26" s="8" t="s">
        <v>246</v>
      </c>
      <c r="H26" s="9" t="n">
        <v>87</v>
      </c>
      <c r="I26" s="9" t="n">
        <v>519990</v>
      </c>
      <c r="J26" s="9" t="n">
        <v>519990</v>
      </c>
      <c r="K26" s="8" t="s">
        <v>262</v>
      </c>
    </row>
    <row r="27" customFormat="false" ht="15" hidden="false" customHeight="false" outlineLevel="0" collapsed="false">
      <c r="A27" s="8" t="s">
        <v>296</v>
      </c>
      <c r="B27" s="8" t="s">
        <v>297</v>
      </c>
      <c r="C27" s="8" t="s">
        <v>244</v>
      </c>
      <c r="D27" s="9" t="n">
        <v>1559970</v>
      </c>
      <c r="E27" s="9" t="n">
        <v>3</v>
      </c>
      <c r="F27" s="8" t="s">
        <v>276</v>
      </c>
      <c r="G27" s="8" t="s">
        <v>246</v>
      </c>
      <c r="H27" s="9" t="n">
        <v>87</v>
      </c>
      <c r="I27" s="9" t="n">
        <v>579990</v>
      </c>
      <c r="J27" s="9" t="n">
        <v>579990</v>
      </c>
      <c r="K27" s="8" t="s">
        <v>262</v>
      </c>
    </row>
    <row r="28" customFormat="false" ht="15" hidden="false" customHeight="false" outlineLevel="0" collapsed="false">
      <c r="A28" s="8" t="s">
        <v>298</v>
      </c>
      <c r="B28" s="8" t="s">
        <v>299</v>
      </c>
      <c r="C28" s="8" t="s">
        <v>300</v>
      </c>
      <c r="D28" s="9" t="n">
        <v>1549950</v>
      </c>
      <c r="E28" s="9" t="n">
        <v>5</v>
      </c>
      <c r="F28" s="8" t="s">
        <v>190</v>
      </c>
      <c r="G28" s="8" t="s">
        <v>246</v>
      </c>
      <c r="H28" s="9" t="n">
        <v>120</v>
      </c>
      <c r="I28" s="9" t="n">
        <v>289990</v>
      </c>
      <c r="J28" s="9" t="n">
        <v>289990</v>
      </c>
      <c r="K28" s="8" t="s">
        <v>262</v>
      </c>
    </row>
    <row r="29" customFormat="false" ht="15" hidden="false" customHeight="false" outlineLevel="0" collapsed="false">
      <c r="A29" s="8" t="s">
        <v>301</v>
      </c>
      <c r="B29" s="8" t="s">
        <v>302</v>
      </c>
      <c r="C29" s="8" t="s">
        <v>244</v>
      </c>
      <c r="D29" s="9" t="n">
        <v>1509930</v>
      </c>
      <c r="E29" s="9" t="n">
        <v>7</v>
      </c>
      <c r="F29" s="8" t="s">
        <v>245</v>
      </c>
      <c r="G29" s="8" t="s">
        <v>246</v>
      </c>
      <c r="H29" s="9" t="n">
        <v>119</v>
      </c>
      <c r="I29" s="9" t="n">
        <v>199990</v>
      </c>
      <c r="J29" s="9" t="n">
        <v>199990</v>
      </c>
      <c r="K29" s="8" t="s">
        <v>262</v>
      </c>
    </row>
    <row r="30" customFormat="false" ht="15" hidden="false" customHeight="false" outlineLevel="0" collapsed="false">
      <c r="A30" s="8" t="s">
        <v>303</v>
      </c>
      <c r="B30" s="8" t="s">
        <v>304</v>
      </c>
      <c r="C30" s="8" t="s">
        <v>250</v>
      </c>
      <c r="D30" s="9" t="n">
        <v>1459960</v>
      </c>
      <c r="E30" s="9" t="n">
        <v>4</v>
      </c>
      <c r="F30" s="8" t="s">
        <v>189</v>
      </c>
      <c r="G30" s="8" t="s">
        <v>246</v>
      </c>
      <c r="H30" s="9" t="n">
        <v>86</v>
      </c>
      <c r="I30" s="9" t="n">
        <v>369990</v>
      </c>
      <c r="J30" s="9" t="n">
        <v>369990</v>
      </c>
      <c r="K30" s="8" t="s">
        <v>262</v>
      </c>
    </row>
    <row r="31" customFormat="false" ht="15" hidden="false" customHeight="false" outlineLevel="0" collapsed="false">
      <c r="A31" s="8" t="s">
        <v>305</v>
      </c>
      <c r="B31" s="8" t="s">
        <v>306</v>
      </c>
      <c r="C31" s="8" t="s">
        <v>244</v>
      </c>
      <c r="D31" s="9" t="n">
        <v>1459910</v>
      </c>
      <c r="E31" s="9" t="n">
        <v>9</v>
      </c>
      <c r="F31" s="8" t="s">
        <v>245</v>
      </c>
      <c r="G31" s="8" t="s">
        <v>246</v>
      </c>
      <c r="H31" s="9" t="n">
        <v>118</v>
      </c>
      <c r="I31" s="9" t="n">
        <v>169990</v>
      </c>
      <c r="J31" s="9" t="n">
        <v>169990</v>
      </c>
      <c r="K31" s="8" t="s">
        <v>262</v>
      </c>
    </row>
    <row r="32" customFormat="false" ht="15" hidden="false" customHeight="false" outlineLevel="0" collapsed="false">
      <c r="A32" s="8" t="s">
        <v>307</v>
      </c>
      <c r="B32" s="8" t="s">
        <v>308</v>
      </c>
      <c r="C32" s="8" t="s">
        <v>244</v>
      </c>
      <c r="D32" s="9" t="n">
        <v>1389960</v>
      </c>
      <c r="E32" s="9" t="n">
        <v>4</v>
      </c>
      <c r="F32" s="8" t="s">
        <v>180</v>
      </c>
      <c r="G32" s="8" t="s">
        <v>246</v>
      </c>
      <c r="H32" s="9" t="n">
        <v>86</v>
      </c>
      <c r="I32" s="9" t="n">
        <v>429990</v>
      </c>
      <c r="J32" s="9" t="n">
        <v>429990</v>
      </c>
      <c r="K32" s="8" t="s">
        <v>262</v>
      </c>
    </row>
    <row r="33" customFormat="false" ht="15" hidden="false" customHeight="false" outlineLevel="0" collapsed="false">
      <c r="A33" s="8" t="s">
        <v>309</v>
      </c>
      <c r="B33" s="8" t="s">
        <v>310</v>
      </c>
      <c r="C33" s="8" t="s">
        <v>244</v>
      </c>
      <c r="D33" s="9" t="n">
        <v>1379910</v>
      </c>
      <c r="E33" s="9" t="n">
        <v>9</v>
      </c>
      <c r="F33" s="8" t="s">
        <v>245</v>
      </c>
      <c r="G33" s="8" t="s">
        <v>246</v>
      </c>
      <c r="H33" s="9" t="n">
        <v>115</v>
      </c>
      <c r="I33" s="9" t="n">
        <v>149990</v>
      </c>
      <c r="J33" s="9" t="n">
        <v>149990</v>
      </c>
      <c r="K33" s="8" t="s">
        <v>247</v>
      </c>
    </row>
    <row r="34" customFormat="false" ht="15" hidden="false" customHeight="false" outlineLevel="0" collapsed="false">
      <c r="A34" s="8" t="s">
        <v>311</v>
      </c>
      <c r="B34" s="8" t="s">
        <v>312</v>
      </c>
      <c r="C34" s="8" t="s">
        <v>250</v>
      </c>
      <c r="D34" s="9" t="n">
        <v>1319950</v>
      </c>
      <c r="E34" s="9" t="n">
        <v>5</v>
      </c>
      <c r="F34" s="8" t="s">
        <v>245</v>
      </c>
      <c r="G34" s="8" t="s">
        <v>246</v>
      </c>
      <c r="H34" s="9" t="n">
        <v>115</v>
      </c>
      <c r="I34" s="9" t="n">
        <v>269990</v>
      </c>
      <c r="J34" s="9" t="n">
        <v>269990</v>
      </c>
      <c r="K34" s="8" t="s">
        <v>262</v>
      </c>
    </row>
    <row r="35" customFormat="false" ht="15" hidden="false" customHeight="false" outlineLevel="0" collapsed="false">
      <c r="A35" s="8" t="s">
        <v>313</v>
      </c>
      <c r="B35" s="8" t="s">
        <v>314</v>
      </c>
      <c r="C35" s="8" t="s">
        <v>244</v>
      </c>
      <c r="D35" s="9" t="n">
        <v>1319900</v>
      </c>
      <c r="E35" s="9" t="n">
        <v>10</v>
      </c>
      <c r="F35" s="8" t="s">
        <v>245</v>
      </c>
      <c r="G35" s="8" t="s">
        <v>246</v>
      </c>
      <c r="H35" s="9" t="n">
        <v>80</v>
      </c>
      <c r="I35" s="9" t="n">
        <v>129990</v>
      </c>
      <c r="J35" s="9" t="n">
        <v>129990</v>
      </c>
      <c r="K35" s="8" t="s">
        <v>262</v>
      </c>
    </row>
    <row r="36" customFormat="false" ht="15" hidden="false" customHeight="false" outlineLevel="0" collapsed="false">
      <c r="A36" s="8" t="s">
        <v>315</v>
      </c>
      <c r="B36" s="8" t="s">
        <v>316</v>
      </c>
      <c r="C36" s="8" t="s">
        <v>250</v>
      </c>
      <c r="D36" s="9" t="n">
        <v>1259979</v>
      </c>
      <c r="E36" s="9" t="n">
        <v>3</v>
      </c>
      <c r="F36" s="8" t="s">
        <v>317</v>
      </c>
      <c r="G36" s="8" t="s">
        <v>246</v>
      </c>
      <c r="H36" s="9" t="n">
        <v>131</v>
      </c>
      <c r="I36" s="9" t="n">
        <v>409990</v>
      </c>
      <c r="J36" s="9" t="n">
        <v>409990</v>
      </c>
      <c r="K36" s="8" t="s">
        <v>247</v>
      </c>
    </row>
    <row r="37" customFormat="false" ht="15" hidden="false" customHeight="false" outlineLevel="0" collapsed="false">
      <c r="A37" s="8" t="s">
        <v>318</v>
      </c>
      <c r="B37" s="8" t="s">
        <v>319</v>
      </c>
      <c r="C37" s="8" t="s">
        <v>244</v>
      </c>
      <c r="D37" s="9" t="n">
        <v>1239950</v>
      </c>
      <c r="E37" s="9" t="n">
        <v>5</v>
      </c>
      <c r="F37" s="8" t="s">
        <v>320</v>
      </c>
      <c r="G37" s="8" t="s">
        <v>246</v>
      </c>
      <c r="H37" s="9" t="n">
        <v>82</v>
      </c>
      <c r="I37" s="9" t="n">
        <v>259990</v>
      </c>
      <c r="J37" s="9" t="n">
        <v>259990</v>
      </c>
      <c r="K37" s="8" t="s">
        <v>262</v>
      </c>
    </row>
    <row r="38" customFormat="false" ht="15" hidden="false" customHeight="false" outlineLevel="0" collapsed="false">
      <c r="A38" s="8" t="s">
        <v>321</v>
      </c>
      <c r="B38" s="8" t="s">
        <v>322</v>
      </c>
      <c r="C38" s="8" t="s">
        <v>250</v>
      </c>
      <c r="D38" s="9" t="n">
        <v>1199940</v>
      </c>
      <c r="E38" s="9" t="n">
        <v>6</v>
      </c>
      <c r="F38" s="8" t="s">
        <v>245</v>
      </c>
      <c r="G38" s="8" t="s">
        <v>246</v>
      </c>
      <c r="H38" s="9" t="n">
        <v>91</v>
      </c>
      <c r="I38" s="9" t="n">
        <v>199990</v>
      </c>
      <c r="J38" s="9" t="n">
        <v>199990</v>
      </c>
      <c r="K38" s="8" t="s">
        <v>247</v>
      </c>
    </row>
    <row r="39" customFormat="false" ht="15" hidden="false" customHeight="false" outlineLevel="0" collapsed="false">
      <c r="A39" s="8" t="s">
        <v>323</v>
      </c>
      <c r="B39" s="8" t="s">
        <v>324</v>
      </c>
      <c r="C39" s="8" t="s">
        <v>250</v>
      </c>
      <c r="D39" s="9" t="n">
        <v>1099980</v>
      </c>
      <c r="E39" s="9" t="n">
        <v>2</v>
      </c>
      <c r="F39" s="8" t="s">
        <v>325</v>
      </c>
      <c r="G39" s="8" t="s">
        <v>246</v>
      </c>
      <c r="H39" s="9" t="n">
        <v>88</v>
      </c>
      <c r="I39" s="9" t="n">
        <v>559990</v>
      </c>
      <c r="J39" s="9" t="n">
        <v>559990</v>
      </c>
      <c r="K39" s="8" t="s">
        <v>262</v>
      </c>
    </row>
    <row r="40" customFormat="false" ht="15" hidden="false" customHeight="false" outlineLevel="0" collapsed="false">
      <c r="A40" s="8" t="s">
        <v>326</v>
      </c>
      <c r="B40" s="8" t="s">
        <v>327</v>
      </c>
      <c r="C40" s="8" t="s">
        <v>244</v>
      </c>
      <c r="D40" s="9" t="n">
        <v>1039960</v>
      </c>
      <c r="E40" s="9" t="n">
        <v>4</v>
      </c>
      <c r="F40" s="8" t="s">
        <v>183</v>
      </c>
      <c r="G40" s="8" t="s">
        <v>246</v>
      </c>
      <c r="H40" s="9" t="n">
        <v>114</v>
      </c>
      <c r="I40" s="9" t="n">
        <v>269990</v>
      </c>
      <c r="J40" s="9" t="n">
        <v>269990</v>
      </c>
      <c r="K40" s="8" t="s">
        <v>262</v>
      </c>
    </row>
    <row r="41" customFormat="false" ht="15" hidden="false" customHeight="false" outlineLevel="0" collapsed="false">
      <c r="A41" s="8" t="s">
        <v>328</v>
      </c>
      <c r="B41" s="8" t="s">
        <v>329</v>
      </c>
      <c r="C41" s="8" t="s">
        <v>244</v>
      </c>
      <c r="D41" s="9" t="n">
        <v>1009960</v>
      </c>
      <c r="E41" s="9" t="n">
        <v>4</v>
      </c>
      <c r="F41" s="8" t="s">
        <v>245</v>
      </c>
      <c r="G41" s="8" t="s">
        <v>246</v>
      </c>
      <c r="H41" s="9" t="n">
        <v>85</v>
      </c>
      <c r="I41" s="9" t="n">
        <v>269990</v>
      </c>
      <c r="J41" s="9" t="n">
        <v>269990</v>
      </c>
      <c r="K41" s="8" t="s">
        <v>247</v>
      </c>
    </row>
    <row r="42" customFormat="false" ht="15" hidden="false" customHeight="false" outlineLevel="0" collapsed="false">
      <c r="A42" s="8" t="s">
        <v>330</v>
      </c>
      <c r="B42" s="8" t="s">
        <v>331</v>
      </c>
      <c r="C42" s="8" t="s">
        <v>250</v>
      </c>
      <c r="D42" s="9" t="n">
        <v>999980</v>
      </c>
      <c r="E42" s="9" t="n">
        <v>2</v>
      </c>
      <c r="F42" s="8" t="s">
        <v>193</v>
      </c>
      <c r="G42" s="8" t="s">
        <v>246</v>
      </c>
      <c r="H42" s="9" t="n">
        <v>88</v>
      </c>
      <c r="I42" s="9" t="n">
        <v>469990</v>
      </c>
      <c r="J42" s="9" t="n">
        <v>469990</v>
      </c>
      <c r="K42" s="8" t="s">
        <v>262</v>
      </c>
    </row>
    <row r="43" customFormat="false" ht="15" hidden="false" customHeight="false" outlineLevel="0" collapsed="false">
      <c r="A43" s="8" t="s">
        <v>332</v>
      </c>
      <c r="B43" s="8" t="s">
        <v>333</v>
      </c>
      <c r="C43" s="8" t="s">
        <v>250</v>
      </c>
      <c r="D43" s="9" t="n">
        <v>989970</v>
      </c>
      <c r="E43" s="9" t="n">
        <v>3</v>
      </c>
      <c r="F43" s="8" t="s">
        <v>183</v>
      </c>
      <c r="G43" s="8" t="s">
        <v>246</v>
      </c>
      <c r="H43" s="9" t="n">
        <v>87</v>
      </c>
      <c r="I43" s="9" t="n">
        <v>359990</v>
      </c>
      <c r="J43" s="9" t="n">
        <v>359990</v>
      </c>
      <c r="K43" s="8" t="s">
        <v>262</v>
      </c>
    </row>
    <row r="44" customFormat="false" ht="15" hidden="false" customHeight="false" outlineLevel="0" collapsed="false">
      <c r="A44" s="8" t="s">
        <v>334</v>
      </c>
      <c r="B44" s="8" t="s">
        <v>335</v>
      </c>
      <c r="C44" s="8" t="s">
        <v>244</v>
      </c>
      <c r="D44" s="9" t="n">
        <v>979960</v>
      </c>
      <c r="E44" s="9" t="n">
        <v>4</v>
      </c>
      <c r="F44" s="8" t="s">
        <v>185</v>
      </c>
      <c r="G44" s="8" t="s">
        <v>246</v>
      </c>
      <c r="H44" s="9" t="n">
        <v>88</v>
      </c>
      <c r="I44" s="9" t="n">
        <v>229990</v>
      </c>
      <c r="J44" s="9" t="n">
        <v>229990</v>
      </c>
      <c r="K44" s="8" t="s">
        <v>262</v>
      </c>
    </row>
    <row r="45" customFormat="false" ht="15" hidden="false" customHeight="false" outlineLevel="0" collapsed="false">
      <c r="A45" s="8" t="s">
        <v>336</v>
      </c>
      <c r="B45" s="8" t="s">
        <v>337</v>
      </c>
      <c r="C45" s="8" t="s">
        <v>250</v>
      </c>
      <c r="D45" s="9" t="n">
        <v>969980</v>
      </c>
      <c r="E45" s="9" t="n">
        <v>2</v>
      </c>
      <c r="F45" s="8" t="s">
        <v>184</v>
      </c>
      <c r="G45" s="8" t="s">
        <v>246</v>
      </c>
      <c r="H45" s="9" t="n">
        <v>88</v>
      </c>
      <c r="I45" s="9" t="n">
        <v>469990</v>
      </c>
      <c r="J45" s="9" t="n">
        <v>469990</v>
      </c>
      <c r="K45" s="8" t="s">
        <v>262</v>
      </c>
    </row>
    <row r="46" customFormat="false" ht="15" hidden="false" customHeight="false" outlineLevel="0" collapsed="false">
      <c r="A46" s="8" t="s">
        <v>338</v>
      </c>
      <c r="B46" s="8" t="s">
        <v>339</v>
      </c>
      <c r="C46" s="8" t="s">
        <v>244</v>
      </c>
      <c r="D46" s="9" t="n">
        <v>947160</v>
      </c>
      <c r="E46" s="9" t="n">
        <v>4</v>
      </c>
      <c r="F46" s="8" t="s">
        <v>192</v>
      </c>
      <c r="G46" s="8" t="s">
        <v>246</v>
      </c>
      <c r="H46" s="9" t="n">
        <v>89</v>
      </c>
      <c r="I46" s="9" t="n">
        <v>239290</v>
      </c>
      <c r="J46" s="9" t="n">
        <v>239290</v>
      </c>
      <c r="K46" s="8" t="s">
        <v>262</v>
      </c>
    </row>
    <row r="47" customFormat="false" ht="15" hidden="false" customHeight="false" outlineLevel="0" collapsed="false">
      <c r="A47" s="8" t="s">
        <v>340</v>
      </c>
      <c r="B47" s="8" t="s">
        <v>341</v>
      </c>
      <c r="C47" s="8" t="s">
        <v>250</v>
      </c>
      <c r="D47" s="9" t="n">
        <v>939980</v>
      </c>
      <c r="E47" s="9" t="n">
        <v>2</v>
      </c>
      <c r="F47" s="8" t="s">
        <v>342</v>
      </c>
      <c r="G47" s="8" t="s">
        <v>246</v>
      </c>
      <c r="H47" s="9" t="n">
        <v>95</v>
      </c>
      <c r="I47" s="9" t="n">
        <v>469990</v>
      </c>
      <c r="J47" s="9" t="n">
        <v>469990</v>
      </c>
      <c r="K47" s="8" t="s">
        <v>262</v>
      </c>
    </row>
    <row r="48" customFormat="false" ht="15" hidden="false" customHeight="false" outlineLevel="0" collapsed="false">
      <c r="A48" s="8" t="s">
        <v>343</v>
      </c>
      <c r="B48" s="8" t="s">
        <v>344</v>
      </c>
      <c r="C48" s="8" t="s">
        <v>250</v>
      </c>
      <c r="D48" s="9" t="n">
        <v>939980</v>
      </c>
      <c r="E48" s="9" t="n">
        <v>2</v>
      </c>
      <c r="F48" s="8" t="s">
        <v>195</v>
      </c>
      <c r="G48" s="8" t="s">
        <v>246</v>
      </c>
      <c r="H48" s="9" t="n">
        <v>87</v>
      </c>
      <c r="I48" s="9" t="n">
        <v>469990</v>
      </c>
      <c r="J48" s="9" t="n">
        <v>469990</v>
      </c>
      <c r="K48" s="8" t="s">
        <v>262</v>
      </c>
    </row>
    <row r="49" customFormat="false" ht="15" hidden="false" customHeight="false" outlineLevel="0" collapsed="false">
      <c r="A49" s="8" t="s">
        <v>345</v>
      </c>
      <c r="B49" s="8" t="s">
        <v>346</v>
      </c>
      <c r="C49" s="8" t="s">
        <v>283</v>
      </c>
      <c r="D49" s="9" t="n">
        <v>929970</v>
      </c>
      <c r="E49" s="9" t="n">
        <v>3</v>
      </c>
      <c r="F49" s="8" t="s">
        <v>195</v>
      </c>
      <c r="G49" s="8" t="s">
        <v>246</v>
      </c>
      <c r="H49" s="9" t="n">
        <v>90</v>
      </c>
      <c r="I49" s="9" t="n">
        <v>299990</v>
      </c>
      <c r="J49" s="9" t="n">
        <v>299990</v>
      </c>
      <c r="K49" s="8" t="s">
        <v>262</v>
      </c>
    </row>
    <row r="50" customFormat="false" ht="15" hidden="false" customHeight="false" outlineLevel="0" collapsed="false">
      <c r="A50" s="8" t="s">
        <v>347</v>
      </c>
      <c r="B50" s="8" t="s">
        <v>348</v>
      </c>
      <c r="C50" s="8" t="s">
        <v>244</v>
      </c>
      <c r="D50" s="9" t="n">
        <v>909940</v>
      </c>
      <c r="E50" s="9" t="n">
        <v>6</v>
      </c>
      <c r="F50" s="8" t="s">
        <v>184</v>
      </c>
      <c r="G50" s="8" t="s">
        <v>246</v>
      </c>
      <c r="H50" s="9" t="n">
        <v>83</v>
      </c>
      <c r="I50" s="9" t="n">
        <v>149990</v>
      </c>
      <c r="J50" s="9" t="n">
        <v>149990</v>
      </c>
      <c r="K50" s="8" t="s">
        <v>262</v>
      </c>
    </row>
    <row r="51" customFormat="false" ht="15" hidden="false" customHeight="false" outlineLevel="0" collapsed="false">
      <c r="A51" s="8" t="s">
        <v>349</v>
      </c>
      <c r="B51" s="8" t="s">
        <v>350</v>
      </c>
      <c r="C51" s="8" t="s">
        <v>250</v>
      </c>
      <c r="D51" s="9" t="n">
        <v>879980</v>
      </c>
      <c r="E51" s="9" t="n">
        <v>2</v>
      </c>
      <c r="F51" s="8" t="s">
        <v>317</v>
      </c>
      <c r="G51" s="8" t="s">
        <v>246</v>
      </c>
      <c r="H51" s="9" t="n">
        <v>89</v>
      </c>
      <c r="I51" s="9" t="n">
        <v>439990</v>
      </c>
      <c r="J51" s="9" t="n">
        <v>439990</v>
      </c>
      <c r="K51" s="8" t="s">
        <v>262</v>
      </c>
    </row>
    <row r="52" customFormat="false" ht="15" hidden="false" customHeight="false" outlineLevel="0" collapsed="false">
      <c r="A52" s="8" t="s">
        <v>351</v>
      </c>
      <c r="B52" s="8" t="s">
        <v>352</v>
      </c>
      <c r="C52" s="8" t="s">
        <v>250</v>
      </c>
      <c r="D52" s="9" t="n">
        <v>839970</v>
      </c>
      <c r="E52" s="9" t="n">
        <v>3</v>
      </c>
      <c r="F52" s="8" t="s">
        <v>353</v>
      </c>
      <c r="G52" s="8" t="s">
        <v>246</v>
      </c>
      <c r="H52" s="9" t="n">
        <v>87</v>
      </c>
      <c r="I52" s="9" t="n">
        <v>249990</v>
      </c>
      <c r="J52" s="9" t="n">
        <v>249990</v>
      </c>
      <c r="K52" s="8" t="s">
        <v>262</v>
      </c>
    </row>
    <row r="53" customFormat="false" ht="15" hidden="false" customHeight="false" outlineLevel="0" collapsed="false">
      <c r="A53" s="8" t="s">
        <v>354</v>
      </c>
      <c r="B53" s="8" t="s">
        <v>355</v>
      </c>
      <c r="C53" s="8" t="s">
        <v>250</v>
      </c>
      <c r="D53" s="9" t="n">
        <v>839970</v>
      </c>
      <c r="E53" s="9" t="n">
        <v>3</v>
      </c>
      <c r="F53" s="8" t="s">
        <v>194</v>
      </c>
      <c r="G53" s="8" t="s">
        <v>246</v>
      </c>
      <c r="H53" s="9" t="n">
        <v>85</v>
      </c>
      <c r="I53" s="9" t="n">
        <v>279990</v>
      </c>
      <c r="J53" s="9" t="n">
        <v>279990</v>
      </c>
      <c r="K53" s="8" t="s">
        <v>262</v>
      </c>
    </row>
    <row r="54" customFormat="false" ht="15" hidden="false" customHeight="false" outlineLevel="0" collapsed="false">
      <c r="A54" s="8" t="s">
        <v>356</v>
      </c>
      <c r="B54" s="8" t="s">
        <v>357</v>
      </c>
      <c r="C54" s="8" t="s">
        <v>244</v>
      </c>
      <c r="D54" s="9" t="n">
        <v>809970</v>
      </c>
      <c r="E54" s="9" t="n">
        <v>3</v>
      </c>
      <c r="F54" s="8" t="s">
        <v>276</v>
      </c>
      <c r="G54" s="8" t="s">
        <v>246</v>
      </c>
      <c r="H54" s="9" t="n">
        <v>86</v>
      </c>
      <c r="I54" s="9" t="n">
        <v>279990</v>
      </c>
      <c r="J54" s="9" t="n">
        <v>279990</v>
      </c>
      <c r="K54" s="8" t="s">
        <v>262</v>
      </c>
    </row>
    <row r="55" customFormat="false" ht="15" hidden="false" customHeight="false" outlineLevel="0" collapsed="false">
      <c r="A55" s="8" t="s">
        <v>358</v>
      </c>
      <c r="B55" s="8" t="s">
        <v>359</v>
      </c>
      <c r="C55" s="8" t="s">
        <v>244</v>
      </c>
      <c r="D55" s="9" t="n">
        <v>809940</v>
      </c>
      <c r="E55" s="9" t="n">
        <v>6</v>
      </c>
      <c r="F55" s="8" t="s">
        <v>186</v>
      </c>
      <c r="G55" s="8" t="s">
        <v>246</v>
      </c>
      <c r="H55" s="9" t="n">
        <v>82</v>
      </c>
      <c r="I55" s="9" t="n">
        <v>139990</v>
      </c>
      <c r="J55" s="9" t="n">
        <v>139990</v>
      </c>
      <c r="K55" s="8" t="s">
        <v>262</v>
      </c>
    </row>
    <row r="56" customFormat="false" ht="15" hidden="false" customHeight="false" outlineLevel="0" collapsed="false">
      <c r="A56" s="8" t="s">
        <v>360</v>
      </c>
      <c r="B56" s="8" t="s">
        <v>361</v>
      </c>
      <c r="C56" s="8" t="s">
        <v>250</v>
      </c>
      <c r="D56" s="9" t="n">
        <v>779980</v>
      </c>
      <c r="E56" s="9" t="n">
        <v>2</v>
      </c>
      <c r="F56" s="8" t="s">
        <v>353</v>
      </c>
      <c r="G56" s="8" t="s">
        <v>246</v>
      </c>
      <c r="H56" s="9" t="n">
        <v>89</v>
      </c>
      <c r="I56" s="9" t="n">
        <v>389990</v>
      </c>
      <c r="J56" s="9" t="n">
        <v>389990</v>
      </c>
      <c r="K56" s="8" t="s">
        <v>262</v>
      </c>
    </row>
    <row r="57" customFormat="false" ht="15" hidden="false" customHeight="false" outlineLevel="0" collapsed="false">
      <c r="A57" s="8" t="s">
        <v>362</v>
      </c>
      <c r="B57" s="8" t="s">
        <v>363</v>
      </c>
      <c r="C57" s="8" t="s">
        <v>244</v>
      </c>
      <c r="D57" s="9" t="n">
        <v>769980</v>
      </c>
      <c r="E57" s="9" t="n">
        <v>2</v>
      </c>
      <c r="F57" s="8" t="s">
        <v>183</v>
      </c>
      <c r="G57" s="8" t="s">
        <v>246</v>
      </c>
      <c r="H57" s="9" t="n">
        <v>88</v>
      </c>
      <c r="I57" s="9" t="n">
        <v>529990</v>
      </c>
      <c r="J57" s="9" t="n">
        <v>529990</v>
      </c>
      <c r="K57" s="8" t="s">
        <v>262</v>
      </c>
    </row>
    <row r="58" customFormat="false" ht="15" hidden="false" customHeight="false" outlineLevel="0" collapsed="false">
      <c r="A58" s="8" t="s">
        <v>364</v>
      </c>
      <c r="B58" s="8" t="s">
        <v>365</v>
      </c>
      <c r="C58" s="8" t="s">
        <v>283</v>
      </c>
      <c r="D58" s="9" t="n">
        <v>759980</v>
      </c>
      <c r="E58" s="9" t="n">
        <v>2</v>
      </c>
      <c r="F58" s="8" t="s">
        <v>195</v>
      </c>
      <c r="G58" s="8" t="s">
        <v>246</v>
      </c>
      <c r="H58" s="9" t="n">
        <v>90</v>
      </c>
      <c r="I58" s="9" t="n">
        <v>369990</v>
      </c>
      <c r="J58" s="9" t="n">
        <v>369990</v>
      </c>
      <c r="K58" s="8" t="s">
        <v>262</v>
      </c>
    </row>
    <row r="59" customFormat="false" ht="15" hidden="false" customHeight="false" outlineLevel="0" collapsed="false">
      <c r="A59" s="8" t="s">
        <v>366</v>
      </c>
      <c r="B59" s="8" t="s">
        <v>367</v>
      </c>
      <c r="C59" s="8" t="s">
        <v>250</v>
      </c>
      <c r="D59" s="9" t="n">
        <v>759980</v>
      </c>
      <c r="E59" s="9" t="n">
        <v>2</v>
      </c>
      <c r="F59" s="8" t="s">
        <v>188</v>
      </c>
      <c r="G59" s="8" t="s">
        <v>246</v>
      </c>
      <c r="H59" s="9" t="n">
        <v>89</v>
      </c>
      <c r="I59" s="9" t="n">
        <v>379990</v>
      </c>
      <c r="J59" s="9" t="n">
        <v>379990</v>
      </c>
      <c r="K59" s="8" t="s">
        <v>262</v>
      </c>
    </row>
    <row r="60" customFormat="false" ht="15" hidden="false" customHeight="false" outlineLevel="0" collapsed="false">
      <c r="A60" s="27" t="s">
        <v>368</v>
      </c>
      <c r="B60" s="27" t="s">
        <v>369</v>
      </c>
      <c r="C60" s="27" t="s">
        <v>250</v>
      </c>
      <c r="D60" s="28" t="n">
        <v>749990</v>
      </c>
      <c r="E60" s="28" t="n">
        <v>1</v>
      </c>
      <c r="F60" s="27" t="s">
        <v>178</v>
      </c>
      <c r="G60" s="27" t="s">
        <v>370</v>
      </c>
      <c r="H60" s="28" t="n">
        <v>89</v>
      </c>
      <c r="I60" s="28" t="n">
        <v>739990</v>
      </c>
      <c r="J60" s="28" t="n">
        <v>739990</v>
      </c>
      <c r="K60" s="27" t="s">
        <v>262</v>
      </c>
    </row>
    <row r="61" customFormat="false" ht="15" hidden="false" customHeight="false" outlineLevel="0" collapsed="false">
      <c r="A61" s="8" t="s">
        <v>371</v>
      </c>
      <c r="B61" s="8" t="s">
        <v>372</v>
      </c>
      <c r="C61" s="8" t="s">
        <v>244</v>
      </c>
      <c r="D61" s="9" t="n">
        <v>719980</v>
      </c>
      <c r="E61" s="9" t="n">
        <v>2</v>
      </c>
      <c r="F61" s="8" t="s">
        <v>178</v>
      </c>
      <c r="G61" s="8" t="s">
        <v>246</v>
      </c>
      <c r="H61" s="9" t="n">
        <v>87</v>
      </c>
      <c r="I61" s="9" t="n">
        <v>439990</v>
      </c>
      <c r="J61" s="9" t="n">
        <v>439990</v>
      </c>
      <c r="K61" s="8" t="s">
        <v>262</v>
      </c>
    </row>
    <row r="62" customFormat="false" ht="15" hidden="false" customHeight="false" outlineLevel="0" collapsed="false">
      <c r="A62" s="8" t="s">
        <v>373</v>
      </c>
      <c r="B62" s="8" t="s">
        <v>374</v>
      </c>
      <c r="C62" s="8" t="s">
        <v>283</v>
      </c>
      <c r="D62" s="9" t="n">
        <v>719980</v>
      </c>
      <c r="E62" s="9" t="n">
        <v>2</v>
      </c>
      <c r="F62" s="8" t="s">
        <v>183</v>
      </c>
      <c r="G62" s="8" t="s">
        <v>246</v>
      </c>
      <c r="H62" s="9" t="n">
        <v>89</v>
      </c>
      <c r="I62" s="9" t="n">
        <v>399990</v>
      </c>
      <c r="J62" s="9" t="n">
        <v>399990</v>
      </c>
      <c r="K62" s="8" t="s">
        <v>262</v>
      </c>
    </row>
    <row r="63" customFormat="false" ht="15" hidden="false" customHeight="false" outlineLevel="0" collapsed="false">
      <c r="A63" s="8" t="s">
        <v>375</v>
      </c>
      <c r="B63" s="8" t="s">
        <v>376</v>
      </c>
      <c r="C63" s="8" t="s">
        <v>283</v>
      </c>
      <c r="D63" s="9" t="n">
        <v>699980</v>
      </c>
      <c r="E63" s="9" t="n">
        <v>2</v>
      </c>
      <c r="F63" s="8" t="s">
        <v>325</v>
      </c>
      <c r="G63" s="8" t="s">
        <v>246</v>
      </c>
      <c r="H63" s="9" t="n">
        <v>90</v>
      </c>
      <c r="I63" s="9" t="n">
        <v>329990</v>
      </c>
      <c r="J63" s="9" t="n">
        <v>329990</v>
      </c>
      <c r="K63" s="8" t="s">
        <v>262</v>
      </c>
    </row>
    <row r="64" customFormat="false" ht="15" hidden="false" customHeight="false" outlineLevel="0" collapsed="false">
      <c r="A64" s="8" t="s">
        <v>377</v>
      </c>
      <c r="B64" s="8" t="s">
        <v>378</v>
      </c>
      <c r="C64" s="8" t="s">
        <v>244</v>
      </c>
      <c r="D64" s="9" t="n">
        <v>699970</v>
      </c>
      <c r="E64" s="9" t="n">
        <v>3</v>
      </c>
      <c r="F64" s="8" t="s">
        <v>245</v>
      </c>
      <c r="G64" s="8" t="s">
        <v>246</v>
      </c>
      <c r="H64" s="9" t="n">
        <v>113</v>
      </c>
      <c r="I64" s="9" t="n">
        <v>219990</v>
      </c>
      <c r="J64" s="9" t="n">
        <v>219990</v>
      </c>
      <c r="K64" s="8" t="s">
        <v>262</v>
      </c>
    </row>
    <row r="65" customFormat="false" ht="15" hidden="false" customHeight="false" outlineLevel="0" collapsed="false">
      <c r="A65" s="8" t="s">
        <v>379</v>
      </c>
      <c r="B65" s="8" t="s">
        <v>380</v>
      </c>
      <c r="C65" s="8" t="s">
        <v>300</v>
      </c>
      <c r="D65" s="9" t="n">
        <v>689980</v>
      </c>
      <c r="E65" s="9" t="n">
        <v>2</v>
      </c>
      <c r="F65" s="8" t="s">
        <v>191</v>
      </c>
      <c r="G65" s="8" t="s">
        <v>246</v>
      </c>
      <c r="H65" s="9" t="n">
        <v>90</v>
      </c>
      <c r="I65" s="9" t="n">
        <v>339990</v>
      </c>
      <c r="J65" s="9" t="n">
        <v>339990</v>
      </c>
      <c r="K65" s="8" t="s">
        <v>262</v>
      </c>
    </row>
    <row r="66" customFormat="false" ht="15" hidden="false" customHeight="false" outlineLevel="0" collapsed="false">
      <c r="A66" s="8" t="s">
        <v>381</v>
      </c>
      <c r="B66" s="8" t="s">
        <v>382</v>
      </c>
      <c r="C66" s="8" t="s">
        <v>244</v>
      </c>
      <c r="D66" s="9" t="n">
        <v>679980</v>
      </c>
      <c r="E66" s="9" t="n">
        <v>2</v>
      </c>
      <c r="F66" s="8" t="s">
        <v>383</v>
      </c>
      <c r="G66" s="8" t="s">
        <v>246</v>
      </c>
      <c r="H66" s="9" t="n">
        <v>89</v>
      </c>
      <c r="I66" s="9" t="n">
        <v>319990</v>
      </c>
      <c r="J66" s="9" t="n">
        <v>319990</v>
      </c>
      <c r="K66" s="8" t="s">
        <v>262</v>
      </c>
    </row>
    <row r="67" customFormat="false" ht="15" hidden="false" customHeight="false" outlineLevel="0" collapsed="false">
      <c r="A67" s="8" t="s">
        <v>384</v>
      </c>
      <c r="B67" s="8" t="s">
        <v>385</v>
      </c>
      <c r="C67" s="8" t="s">
        <v>250</v>
      </c>
      <c r="D67" s="9" t="n">
        <v>669990</v>
      </c>
      <c r="E67" s="9" t="n">
        <v>1</v>
      </c>
      <c r="F67" s="8" t="s">
        <v>191</v>
      </c>
      <c r="G67" s="8" t="s">
        <v>246</v>
      </c>
      <c r="H67" s="9" t="n">
        <v>89</v>
      </c>
      <c r="I67" s="9" t="n">
        <v>659990</v>
      </c>
      <c r="J67" s="9" t="n">
        <v>659990</v>
      </c>
      <c r="K67" s="8" t="s">
        <v>262</v>
      </c>
    </row>
    <row r="68" customFormat="false" ht="15" hidden="false" customHeight="false" outlineLevel="0" collapsed="false">
      <c r="A68" s="8" t="s">
        <v>386</v>
      </c>
      <c r="B68" s="8" t="s">
        <v>387</v>
      </c>
      <c r="C68" s="8" t="s">
        <v>300</v>
      </c>
      <c r="D68" s="9" t="n">
        <v>659980</v>
      </c>
      <c r="E68" s="9" t="n">
        <v>2</v>
      </c>
      <c r="F68" s="8" t="s">
        <v>195</v>
      </c>
      <c r="G68" s="8" t="s">
        <v>246</v>
      </c>
      <c r="H68" s="9" t="n">
        <v>89</v>
      </c>
      <c r="I68" s="9" t="n">
        <v>319990</v>
      </c>
      <c r="J68" s="9" t="n">
        <v>319990</v>
      </c>
      <c r="K68" s="8" t="s">
        <v>262</v>
      </c>
    </row>
    <row r="69" customFormat="false" ht="15" hidden="false" customHeight="false" outlineLevel="0" collapsed="false">
      <c r="A69" s="8" t="s">
        <v>388</v>
      </c>
      <c r="B69" s="8" t="s">
        <v>389</v>
      </c>
      <c r="C69" s="8" t="s">
        <v>244</v>
      </c>
      <c r="D69" s="9" t="n">
        <v>659960</v>
      </c>
      <c r="E69" s="9" t="n">
        <v>4</v>
      </c>
      <c r="F69" s="8" t="s">
        <v>245</v>
      </c>
      <c r="G69" s="8" t="s">
        <v>246</v>
      </c>
      <c r="H69" s="9" t="n">
        <v>86</v>
      </c>
      <c r="I69" s="9" t="n">
        <v>169990</v>
      </c>
      <c r="J69" s="9" t="n">
        <v>169990</v>
      </c>
      <c r="K69" s="8" t="s">
        <v>262</v>
      </c>
    </row>
    <row r="70" customFormat="false" ht="15" hidden="false" customHeight="false" outlineLevel="0" collapsed="false">
      <c r="A70" s="8" t="s">
        <v>390</v>
      </c>
      <c r="B70" s="8" t="s">
        <v>391</v>
      </c>
      <c r="C70" s="8" t="s">
        <v>250</v>
      </c>
      <c r="D70" s="9" t="n">
        <v>629990</v>
      </c>
      <c r="E70" s="9" t="n">
        <v>1</v>
      </c>
      <c r="F70" s="8" t="s">
        <v>392</v>
      </c>
      <c r="G70" s="8" t="s">
        <v>246</v>
      </c>
      <c r="H70" s="9" t="n">
        <v>90</v>
      </c>
      <c r="I70" s="9" t="n">
        <v>629990</v>
      </c>
      <c r="J70" s="9" t="n">
        <v>629990</v>
      </c>
      <c r="K70" s="8" t="s">
        <v>262</v>
      </c>
    </row>
    <row r="71" customFormat="false" ht="15" hidden="false" customHeight="false" outlineLevel="0" collapsed="false">
      <c r="A71" s="8" t="s">
        <v>393</v>
      </c>
      <c r="B71" s="8" t="s">
        <v>394</v>
      </c>
      <c r="C71" s="8" t="s">
        <v>250</v>
      </c>
      <c r="D71" s="9" t="n">
        <v>619990</v>
      </c>
      <c r="E71" s="9" t="n">
        <v>1</v>
      </c>
      <c r="F71" s="8" t="s">
        <v>395</v>
      </c>
      <c r="G71" s="8" t="s">
        <v>246</v>
      </c>
      <c r="H71" s="9" t="n">
        <v>89</v>
      </c>
      <c r="I71" s="9" t="n">
        <v>599990</v>
      </c>
      <c r="J71" s="9" t="n">
        <v>599990</v>
      </c>
      <c r="K71" s="8" t="s">
        <v>262</v>
      </c>
    </row>
    <row r="72" customFormat="false" ht="15" hidden="false" customHeight="false" outlineLevel="0" collapsed="false">
      <c r="A72" s="8" t="s">
        <v>396</v>
      </c>
      <c r="B72" s="8" t="s">
        <v>397</v>
      </c>
      <c r="C72" s="8" t="s">
        <v>244</v>
      </c>
      <c r="D72" s="9" t="n">
        <v>619970</v>
      </c>
      <c r="E72" s="9" t="n">
        <v>3</v>
      </c>
      <c r="F72" s="8" t="s">
        <v>245</v>
      </c>
      <c r="G72" s="8" t="s">
        <v>246</v>
      </c>
      <c r="H72" s="9" t="n">
        <v>87</v>
      </c>
      <c r="I72" s="9" t="n">
        <v>229990</v>
      </c>
      <c r="J72" s="9" t="n">
        <v>229990</v>
      </c>
      <c r="K72" s="8" t="s">
        <v>262</v>
      </c>
    </row>
    <row r="73" customFormat="false" ht="15" hidden="false" customHeight="false" outlineLevel="0" collapsed="false">
      <c r="A73" s="8" t="s">
        <v>398</v>
      </c>
      <c r="B73" s="8" t="s">
        <v>399</v>
      </c>
      <c r="C73" s="8" t="s">
        <v>244</v>
      </c>
      <c r="D73" s="9" t="n">
        <v>599970</v>
      </c>
      <c r="E73" s="9" t="n">
        <v>3</v>
      </c>
      <c r="F73" s="8" t="s">
        <v>187</v>
      </c>
      <c r="G73" s="8" t="s">
        <v>246</v>
      </c>
      <c r="H73" s="9" t="n">
        <v>87</v>
      </c>
      <c r="I73" s="9" t="n">
        <v>249990</v>
      </c>
      <c r="J73" s="9" t="n">
        <v>249990</v>
      </c>
      <c r="K73" s="8" t="s">
        <v>262</v>
      </c>
    </row>
    <row r="74" customFormat="false" ht="15" hidden="false" customHeight="false" outlineLevel="0" collapsed="false">
      <c r="A74" s="8" t="s">
        <v>400</v>
      </c>
      <c r="B74" s="8" t="s">
        <v>401</v>
      </c>
      <c r="C74" s="8" t="s">
        <v>250</v>
      </c>
      <c r="D74" s="9" t="n">
        <v>589970</v>
      </c>
      <c r="E74" s="9" t="n">
        <v>3</v>
      </c>
      <c r="F74" s="8" t="s">
        <v>184</v>
      </c>
      <c r="G74" s="8" t="s">
        <v>246</v>
      </c>
      <c r="H74" s="9" t="n">
        <v>90</v>
      </c>
      <c r="I74" s="9" t="n">
        <v>189990</v>
      </c>
      <c r="J74" s="9" t="n">
        <v>189990</v>
      </c>
      <c r="K74" s="8" t="s">
        <v>262</v>
      </c>
    </row>
    <row r="75" customFormat="false" ht="15" hidden="false" customHeight="false" outlineLevel="0" collapsed="false">
      <c r="A75" s="8" t="s">
        <v>402</v>
      </c>
      <c r="B75" s="8" t="s">
        <v>403</v>
      </c>
      <c r="C75" s="8" t="s">
        <v>244</v>
      </c>
      <c r="D75" s="9" t="n">
        <v>589950</v>
      </c>
      <c r="E75" s="9" t="n">
        <v>5</v>
      </c>
      <c r="F75" s="8" t="s">
        <v>188</v>
      </c>
      <c r="G75" s="8" t="s">
        <v>246</v>
      </c>
      <c r="H75" s="9" t="n">
        <v>90</v>
      </c>
      <c r="I75" s="9" t="n">
        <v>99990</v>
      </c>
      <c r="J75" s="9" t="n">
        <v>99990</v>
      </c>
      <c r="K75" s="8" t="s">
        <v>262</v>
      </c>
    </row>
    <row r="76" customFormat="false" ht="15" hidden="false" customHeight="false" outlineLevel="0" collapsed="false">
      <c r="A76" s="8" t="s">
        <v>404</v>
      </c>
      <c r="B76" s="8" t="s">
        <v>405</v>
      </c>
      <c r="C76" s="8" t="s">
        <v>250</v>
      </c>
      <c r="D76" s="9" t="n">
        <v>579980</v>
      </c>
      <c r="E76" s="9" t="n">
        <v>2</v>
      </c>
      <c r="F76" s="8" t="s">
        <v>180</v>
      </c>
      <c r="G76" s="8" t="s">
        <v>246</v>
      </c>
      <c r="H76" s="9" t="n">
        <v>87</v>
      </c>
      <c r="I76" s="9" t="n">
        <v>299990</v>
      </c>
      <c r="J76" s="9" t="n">
        <v>299990</v>
      </c>
      <c r="K76" s="8" t="s">
        <v>262</v>
      </c>
    </row>
    <row r="77" customFormat="false" ht="15" hidden="false" customHeight="false" outlineLevel="0" collapsed="false">
      <c r="A77" s="8" t="s">
        <v>406</v>
      </c>
      <c r="B77" s="8" t="s">
        <v>407</v>
      </c>
      <c r="C77" s="8" t="s">
        <v>250</v>
      </c>
      <c r="D77" s="9" t="n">
        <v>559990</v>
      </c>
      <c r="E77" s="9" t="n">
        <v>1</v>
      </c>
      <c r="F77" s="8" t="s">
        <v>320</v>
      </c>
      <c r="G77" s="8" t="s">
        <v>246</v>
      </c>
      <c r="H77" s="9" t="n">
        <v>89</v>
      </c>
      <c r="I77" s="9" t="n">
        <v>559990</v>
      </c>
      <c r="J77" s="9" t="n">
        <v>559990</v>
      </c>
      <c r="K77" s="8" t="s">
        <v>262</v>
      </c>
    </row>
    <row r="78" customFormat="false" ht="15" hidden="false" customHeight="false" outlineLevel="0" collapsed="false">
      <c r="A78" s="8" t="s">
        <v>408</v>
      </c>
      <c r="B78" s="8" t="s">
        <v>409</v>
      </c>
      <c r="C78" s="8" t="s">
        <v>250</v>
      </c>
      <c r="D78" s="9" t="n">
        <v>559980</v>
      </c>
      <c r="E78" s="9" t="n">
        <v>2</v>
      </c>
      <c r="F78" s="8" t="s">
        <v>410</v>
      </c>
      <c r="G78" s="8" t="s">
        <v>246</v>
      </c>
      <c r="H78" s="9" t="n">
        <v>89</v>
      </c>
      <c r="I78" s="9" t="n">
        <v>279990</v>
      </c>
      <c r="J78" s="9" t="n">
        <v>279990</v>
      </c>
      <c r="K78" s="8" t="s">
        <v>262</v>
      </c>
    </row>
    <row r="79" customFormat="false" ht="15" hidden="false" customHeight="false" outlineLevel="0" collapsed="false">
      <c r="A79" s="8" t="s">
        <v>411</v>
      </c>
      <c r="B79" s="8" t="s">
        <v>412</v>
      </c>
      <c r="C79" s="8" t="s">
        <v>250</v>
      </c>
      <c r="D79" s="9" t="n">
        <v>549990</v>
      </c>
      <c r="E79" s="9" t="n">
        <v>1</v>
      </c>
      <c r="F79" s="8" t="s">
        <v>192</v>
      </c>
      <c r="G79" s="8" t="s">
        <v>246</v>
      </c>
      <c r="H79" s="9" t="n">
        <v>89</v>
      </c>
      <c r="I79" s="9" t="n">
        <v>529990</v>
      </c>
      <c r="J79" s="9" t="n">
        <v>529990</v>
      </c>
      <c r="K79" s="8" t="s">
        <v>262</v>
      </c>
    </row>
    <row r="80" customFormat="false" ht="15" hidden="false" customHeight="false" outlineLevel="0" collapsed="false">
      <c r="A80" s="8" t="s">
        <v>413</v>
      </c>
      <c r="B80" s="8" t="s">
        <v>414</v>
      </c>
      <c r="C80" s="8" t="s">
        <v>250</v>
      </c>
      <c r="D80" s="9" t="n">
        <v>549990</v>
      </c>
      <c r="E80" s="9" t="n">
        <v>1</v>
      </c>
      <c r="F80" s="8" t="s">
        <v>188</v>
      </c>
      <c r="G80" s="8" t="s">
        <v>246</v>
      </c>
      <c r="H80" s="9" t="n">
        <v>89</v>
      </c>
      <c r="I80" s="9" t="n">
        <v>529990</v>
      </c>
      <c r="J80" s="9" t="n">
        <v>529990</v>
      </c>
      <c r="K80" s="8" t="s">
        <v>262</v>
      </c>
    </row>
    <row r="81" customFormat="false" ht="15" hidden="false" customHeight="false" outlineLevel="0" collapsed="false">
      <c r="A81" s="8" t="s">
        <v>415</v>
      </c>
      <c r="B81" s="8" t="s">
        <v>416</v>
      </c>
      <c r="C81" s="8" t="s">
        <v>283</v>
      </c>
      <c r="D81" s="9" t="n">
        <v>549990</v>
      </c>
      <c r="E81" s="9" t="n">
        <v>1</v>
      </c>
      <c r="F81" s="8" t="s">
        <v>188</v>
      </c>
      <c r="G81" s="8" t="s">
        <v>246</v>
      </c>
      <c r="H81" s="9" t="n">
        <v>90</v>
      </c>
      <c r="I81" s="9" t="n">
        <v>539990</v>
      </c>
      <c r="J81" s="9" t="n">
        <v>539990</v>
      </c>
      <c r="K81" s="8" t="s">
        <v>262</v>
      </c>
    </row>
    <row r="82" customFormat="false" ht="15" hidden="false" customHeight="false" outlineLevel="0" collapsed="false">
      <c r="A82" s="8" t="s">
        <v>417</v>
      </c>
      <c r="B82" s="8" t="s">
        <v>418</v>
      </c>
      <c r="C82" s="8" t="s">
        <v>250</v>
      </c>
      <c r="D82" s="9" t="n">
        <v>539970</v>
      </c>
      <c r="E82" s="9" t="n">
        <v>3</v>
      </c>
      <c r="F82" s="8" t="s">
        <v>192</v>
      </c>
      <c r="G82" s="8" t="s">
        <v>246</v>
      </c>
      <c r="H82" s="9" t="n">
        <v>87</v>
      </c>
      <c r="I82" s="9" t="n">
        <v>199990</v>
      </c>
      <c r="J82" s="9" t="n">
        <v>199990</v>
      </c>
      <c r="K82" s="8" t="s">
        <v>262</v>
      </c>
    </row>
    <row r="83" customFormat="false" ht="15" hidden="false" customHeight="false" outlineLevel="0" collapsed="false">
      <c r="A83" s="8" t="s">
        <v>419</v>
      </c>
      <c r="B83" s="8" t="s">
        <v>420</v>
      </c>
      <c r="C83" s="8" t="s">
        <v>250</v>
      </c>
      <c r="D83" s="9" t="n">
        <v>529990</v>
      </c>
      <c r="E83" s="9" t="n">
        <v>1</v>
      </c>
      <c r="F83" s="8" t="s">
        <v>421</v>
      </c>
      <c r="G83" s="8" t="s">
        <v>246</v>
      </c>
      <c r="H83" s="9" t="n">
        <v>88</v>
      </c>
      <c r="I83" s="9" t="n">
        <v>529990</v>
      </c>
      <c r="J83" s="9" t="n">
        <v>529990</v>
      </c>
      <c r="K83" s="8" t="s">
        <v>262</v>
      </c>
    </row>
    <row r="84" customFormat="false" ht="15" hidden="false" customHeight="false" outlineLevel="0" collapsed="false">
      <c r="A84" s="8" t="s">
        <v>422</v>
      </c>
      <c r="B84" s="8" t="s">
        <v>423</v>
      </c>
      <c r="C84" s="8" t="s">
        <v>250</v>
      </c>
      <c r="D84" s="9" t="n">
        <v>529990</v>
      </c>
      <c r="E84" s="9" t="n">
        <v>1</v>
      </c>
      <c r="F84" s="8" t="s">
        <v>185</v>
      </c>
      <c r="G84" s="8" t="s">
        <v>246</v>
      </c>
      <c r="H84" s="9" t="n">
        <v>89</v>
      </c>
      <c r="I84" s="9" t="n">
        <v>509990</v>
      </c>
      <c r="J84" s="9" t="n">
        <v>509990</v>
      </c>
      <c r="K84" s="8" t="s">
        <v>262</v>
      </c>
    </row>
    <row r="85" customFormat="false" ht="15" hidden="false" customHeight="false" outlineLevel="0" collapsed="false">
      <c r="A85" s="8" t="s">
        <v>424</v>
      </c>
      <c r="B85" s="8" t="s">
        <v>425</v>
      </c>
      <c r="C85" s="8" t="s">
        <v>250</v>
      </c>
      <c r="D85" s="9" t="n">
        <v>519990</v>
      </c>
      <c r="E85" s="9" t="n">
        <v>1</v>
      </c>
      <c r="F85" s="8" t="s">
        <v>190</v>
      </c>
      <c r="G85" s="8" t="s">
        <v>246</v>
      </c>
      <c r="H85" s="9" t="n">
        <v>89</v>
      </c>
      <c r="I85" s="9" t="n">
        <v>569990</v>
      </c>
      <c r="J85" s="9" t="n">
        <v>569990</v>
      </c>
      <c r="K85" s="8" t="s">
        <v>262</v>
      </c>
    </row>
    <row r="86" customFormat="false" ht="15" hidden="false" customHeight="false" outlineLevel="0" collapsed="false">
      <c r="A86" s="8" t="s">
        <v>426</v>
      </c>
      <c r="B86" s="8" t="s">
        <v>427</v>
      </c>
      <c r="C86" s="8" t="s">
        <v>250</v>
      </c>
      <c r="D86" s="9" t="n">
        <v>519990</v>
      </c>
      <c r="E86" s="9" t="n">
        <v>1</v>
      </c>
      <c r="F86" s="8" t="s">
        <v>428</v>
      </c>
      <c r="G86" s="8" t="s">
        <v>246</v>
      </c>
      <c r="H86" s="9" t="n">
        <v>89</v>
      </c>
      <c r="I86" s="9" t="n">
        <v>519990</v>
      </c>
      <c r="J86" s="9" t="n">
        <v>519990</v>
      </c>
      <c r="K86" s="8" t="s">
        <v>262</v>
      </c>
    </row>
    <row r="87" customFormat="false" ht="15" hidden="false" customHeight="false" outlineLevel="0" collapsed="false">
      <c r="A87" s="8" t="s">
        <v>429</v>
      </c>
      <c r="B87" s="8" t="s">
        <v>430</v>
      </c>
      <c r="C87" s="8" t="s">
        <v>250</v>
      </c>
      <c r="D87" s="9" t="n">
        <v>499990</v>
      </c>
      <c r="E87" s="9" t="n">
        <v>1</v>
      </c>
      <c r="F87" s="8" t="s">
        <v>186</v>
      </c>
      <c r="G87" s="8" t="s">
        <v>246</v>
      </c>
      <c r="H87" s="9" t="n">
        <v>89</v>
      </c>
      <c r="I87" s="9" t="n">
        <v>499990</v>
      </c>
      <c r="J87" s="9" t="n">
        <v>499990</v>
      </c>
      <c r="K87" s="8" t="s">
        <v>262</v>
      </c>
    </row>
    <row r="88" customFormat="false" ht="15" hidden="false" customHeight="false" outlineLevel="0" collapsed="false">
      <c r="A88" s="8" t="s">
        <v>431</v>
      </c>
      <c r="B88" s="8" t="s">
        <v>432</v>
      </c>
      <c r="C88" s="8" t="s">
        <v>250</v>
      </c>
      <c r="D88" s="9" t="n">
        <v>489990</v>
      </c>
      <c r="E88" s="9" t="n">
        <v>1</v>
      </c>
      <c r="F88" s="8" t="s">
        <v>421</v>
      </c>
      <c r="G88" s="8" t="s">
        <v>246</v>
      </c>
      <c r="H88" s="9" t="n">
        <v>89</v>
      </c>
      <c r="I88" s="9" t="n">
        <v>479990</v>
      </c>
      <c r="J88" s="9" t="n">
        <v>479990</v>
      </c>
      <c r="K88" s="8" t="s">
        <v>262</v>
      </c>
    </row>
    <row r="89" customFormat="false" ht="15" hidden="false" customHeight="false" outlineLevel="0" collapsed="false">
      <c r="A89" s="8" t="s">
        <v>433</v>
      </c>
      <c r="B89" s="8" t="s">
        <v>434</v>
      </c>
      <c r="C89" s="8" t="s">
        <v>250</v>
      </c>
      <c r="D89" s="9" t="n">
        <v>479990</v>
      </c>
      <c r="E89" s="9" t="n">
        <v>1</v>
      </c>
      <c r="F89" s="8" t="s">
        <v>435</v>
      </c>
      <c r="G89" s="8" t="s">
        <v>246</v>
      </c>
      <c r="H89" s="9" t="n">
        <v>89</v>
      </c>
      <c r="I89" s="9" t="n">
        <v>469990</v>
      </c>
      <c r="J89" s="9" t="n">
        <v>469990</v>
      </c>
      <c r="K89" s="8" t="s">
        <v>262</v>
      </c>
    </row>
    <row r="90" customFormat="false" ht="15" hidden="false" customHeight="false" outlineLevel="0" collapsed="false">
      <c r="A90" s="8" t="s">
        <v>436</v>
      </c>
      <c r="B90" s="8" t="s">
        <v>437</v>
      </c>
      <c r="C90" s="8" t="s">
        <v>244</v>
      </c>
      <c r="D90" s="9" t="n">
        <v>479980</v>
      </c>
      <c r="E90" s="9" t="n">
        <v>2</v>
      </c>
      <c r="F90" s="8" t="s">
        <v>245</v>
      </c>
      <c r="G90" s="8" t="s">
        <v>246</v>
      </c>
      <c r="H90" s="9" t="n">
        <v>85</v>
      </c>
      <c r="I90" s="9" t="n">
        <v>259990</v>
      </c>
      <c r="J90" s="9" t="n">
        <v>259990</v>
      </c>
      <c r="K90" s="8" t="s">
        <v>262</v>
      </c>
    </row>
    <row r="91" customFormat="false" ht="15" hidden="false" customHeight="false" outlineLevel="0" collapsed="false">
      <c r="A91" s="8" t="s">
        <v>438</v>
      </c>
      <c r="B91" s="8" t="s">
        <v>439</v>
      </c>
      <c r="C91" s="8" t="s">
        <v>440</v>
      </c>
      <c r="D91" s="9" t="n">
        <v>467660</v>
      </c>
      <c r="E91" s="9" t="n">
        <v>34</v>
      </c>
      <c r="F91" s="8" t="s">
        <v>245</v>
      </c>
      <c r="G91" s="8" t="s">
        <v>246</v>
      </c>
      <c r="H91" s="9" t="n">
        <v>304</v>
      </c>
      <c r="I91" s="9" t="n">
        <v>13990</v>
      </c>
      <c r="J91" s="9" t="n">
        <v>13990</v>
      </c>
      <c r="K91" s="8" t="s">
        <v>247</v>
      </c>
    </row>
    <row r="92" customFormat="false" ht="15" hidden="false" customHeight="false" outlineLevel="0" collapsed="false">
      <c r="A92" s="8" t="s">
        <v>441</v>
      </c>
      <c r="B92" s="8" t="s">
        <v>442</v>
      </c>
      <c r="C92" s="8" t="s">
        <v>250</v>
      </c>
      <c r="D92" s="9" t="n">
        <v>459990</v>
      </c>
      <c r="E92" s="9" t="n">
        <v>1</v>
      </c>
      <c r="F92" s="8" t="s">
        <v>276</v>
      </c>
      <c r="G92" s="8" t="s">
        <v>246</v>
      </c>
      <c r="H92" s="9" t="n">
        <v>88</v>
      </c>
      <c r="I92" s="9" t="n">
        <v>449990</v>
      </c>
      <c r="J92" s="9" t="n">
        <v>449990</v>
      </c>
      <c r="K92" s="8" t="s">
        <v>262</v>
      </c>
    </row>
    <row r="93" customFormat="false" ht="15" hidden="false" customHeight="false" outlineLevel="0" collapsed="false">
      <c r="A93" s="8" t="s">
        <v>443</v>
      </c>
      <c r="B93" s="8" t="s">
        <v>444</v>
      </c>
      <c r="C93" s="8" t="s">
        <v>250</v>
      </c>
      <c r="D93" s="9" t="n">
        <v>439990</v>
      </c>
      <c r="E93" s="9" t="n">
        <v>1</v>
      </c>
      <c r="F93" s="8" t="s">
        <v>445</v>
      </c>
      <c r="G93" s="8" t="s">
        <v>246</v>
      </c>
      <c r="H93" s="9" t="n">
        <v>90</v>
      </c>
      <c r="I93" s="9" t="n">
        <v>429990</v>
      </c>
      <c r="J93" s="9" t="n">
        <v>429990</v>
      </c>
      <c r="K93" s="8" t="s">
        <v>262</v>
      </c>
    </row>
    <row r="94" customFormat="false" ht="15" hidden="false" customHeight="false" outlineLevel="0" collapsed="false">
      <c r="A94" s="8" t="s">
        <v>446</v>
      </c>
      <c r="B94" s="8" t="s">
        <v>447</v>
      </c>
      <c r="C94" s="8" t="s">
        <v>250</v>
      </c>
      <c r="D94" s="9" t="n">
        <v>439990</v>
      </c>
      <c r="E94" s="9" t="n">
        <v>1</v>
      </c>
      <c r="F94" s="8" t="s">
        <v>182</v>
      </c>
      <c r="G94" s="8" t="s">
        <v>246</v>
      </c>
      <c r="H94" s="9" t="n">
        <v>106</v>
      </c>
      <c r="I94" s="9" t="n">
        <v>449990</v>
      </c>
      <c r="J94" s="9" t="n">
        <v>449990</v>
      </c>
      <c r="K94" s="8" t="s">
        <v>262</v>
      </c>
    </row>
    <row r="95" customFormat="false" ht="15" hidden="false" customHeight="false" outlineLevel="0" collapsed="false">
      <c r="A95" s="8" t="s">
        <v>448</v>
      </c>
      <c r="B95" s="8" t="s">
        <v>449</v>
      </c>
      <c r="C95" s="8" t="s">
        <v>250</v>
      </c>
      <c r="D95" s="9" t="n">
        <v>439990</v>
      </c>
      <c r="E95" s="9" t="n">
        <v>1</v>
      </c>
      <c r="F95" s="8" t="s">
        <v>450</v>
      </c>
      <c r="G95" s="8" t="s">
        <v>246</v>
      </c>
      <c r="H95" s="9" t="n">
        <v>90</v>
      </c>
      <c r="I95" s="9" t="n">
        <v>439990</v>
      </c>
      <c r="J95" s="9" t="n">
        <v>439990</v>
      </c>
      <c r="K95" s="8" t="s">
        <v>262</v>
      </c>
    </row>
    <row r="96" customFormat="false" ht="15" hidden="false" customHeight="false" outlineLevel="0" collapsed="false">
      <c r="A96" s="8" t="s">
        <v>451</v>
      </c>
      <c r="B96" s="8" t="s">
        <v>452</v>
      </c>
      <c r="C96" s="8" t="s">
        <v>283</v>
      </c>
      <c r="D96" s="9" t="n">
        <v>439990</v>
      </c>
      <c r="E96" s="9" t="n">
        <v>1</v>
      </c>
      <c r="F96" s="8" t="s">
        <v>453</v>
      </c>
      <c r="G96" s="8" t="s">
        <v>246</v>
      </c>
      <c r="H96" s="9" t="n">
        <v>88</v>
      </c>
      <c r="I96" s="9" t="n">
        <v>419990</v>
      </c>
      <c r="J96" s="9" t="n">
        <v>419990</v>
      </c>
      <c r="K96" s="8" t="s">
        <v>262</v>
      </c>
    </row>
    <row r="97" customFormat="false" ht="15" hidden="false" customHeight="false" outlineLevel="0" collapsed="false">
      <c r="A97" s="8" t="s">
        <v>454</v>
      </c>
      <c r="B97" s="8" t="s">
        <v>455</v>
      </c>
      <c r="C97" s="8" t="s">
        <v>250</v>
      </c>
      <c r="D97" s="9" t="n">
        <v>429990</v>
      </c>
      <c r="E97" s="9" t="n">
        <v>1</v>
      </c>
      <c r="F97" s="8" t="s">
        <v>456</v>
      </c>
      <c r="G97" s="8" t="s">
        <v>246</v>
      </c>
      <c r="H97" s="9" t="n">
        <v>90</v>
      </c>
      <c r="I97" s="9" t="n">
        <v>409990</v>
      </c>
      <c r="J97" s="9" t="n">
        <v>409990</v>
      </c>
      <c r="K97" s="8" t="s">
        <v>262</v>
      </c>
    </row>
    <row r="98" customFormat="false" ht="15" hidden="false" customHeight="false" outlineLevel="0" collapsed="false">
      <c r="A98" s="8" t="s">
        <v>457</v>
      </c>
      <c r="B98" s="8" t="s">
        <v>458</v>
      </c>
      <c r="C98" s="8" t="s">
        <v>250</v>
      </c>
      <c r="D98" s="9" t="n">
        <v>429990</v>
      </c>
      <c r="E98" s="9" t="n">
        <v>1</v>
      </c>
      <c r="F98" s="8" t="s">
        <v>195</v>
      </c>
      <c r="G98" s="8" t="s">
        <v>246</v>
      </c>
      <c r="H98" s="9" t="n">
        <v>89</v>
      </c>
      <c r="I98" s="9" t="n">
        <v>429990</v>
      </c>
      <c r="J98" s="9" t="n">
        <v>429990</v>
      </c>
      <c r="K98" s="8" t="s">
        <v>262</v>
      </c>
    </row>
    <row r="99" customFormat="false" ht="15" hidden="false" customHeight="false" outlineLevel="0" collapsed="false">
      <c r="A99" s="8" t="s">
        <v>459</v>
      </c>
      <c r="B99" s="8" t="s">
        <v>460</v>
      </c>
      <c r="C99" s="8" t="s">
        <v>250</v>
      </c>
      <c r="D99" s="9" t="n">
        <v>409990</v>
      </c>
      <c r="E99" s="9" t="n">
        <v>1</v>
      </c>
      <c r="F99" s="8" t="s">
        <v>187</v>
      </c>
      <c r="G99" s="8" t="s">
        <v>246</v>
      </c>
      <c r="H99" s="9" t="n">
        <v>90</v>
      </c>
      <c r="I99" s="9" t="n">
        <v>399990</v>
      </c>
      <c r="J99" s="9" t="n">
        <v>399990</v>
      </c>
      <c r="K99" s="8" t="s">
        <v>262</v>
      </c>
    </row>
    <row r="100" customFormat="false" ht="15" hidden="false" customHeight="false" outlineLevel="0" collapsed="false">
      <c r="A100" s="8" t="s">
        <v>461</v>
      </c>
      <c r="B100" s="8" t="s">
        <v>462</v>
      </c>
      <c r="C100" s="8" t="s">
        <v>440</v>
      </c>
      <c r="D100" s="9" t="n">
        <v>409780</v>
      </c>
      <c r="E100" s="9" t="n">
        <v>22</v>
      </c>
      <c r="F100" s="8" t="s">
        <v>410</v>
      </c>
      <c r="G100" s="8" t="s">
        <v>246</v>
      </c>
      <c r="H100" s="9" t="n">
        <v>1072</v>
      </c>
      <c r="I100" s="9" t="n">
        <v>18990</v>
      </c>
      <c r="J100" s="9" t="n">
        <v>18990</v>
      </c>
      <c r="K100" s="8" t="s">
        <v>247</v>
      </c>
    </row>
    <row r="101" customFormat="false" ht="15" hidden="false" customHeight="false" outlineLevel="0" collapsed="false">
      <c r="A101" s="8" t="s">
        <v>463</v>
      </c>
      <c r="B101" s="8" t="s">
        <v>464</v>
      </c>
      <c r="C101" s="8" t="s">
        <v>300</v>
      </c>
      <c r="D101" s="9" t="n">
        <v>399990</v>
      </c>
      <c r="E101" s="9" t="n">
        <v>1</v>
      </c>
      <c r="F101" s="8" t="s">
        <v>395</v>
      </c>
      <c r="G101" s="8" t="s">
        <v>246</v>
      </c>
      <c r="H101" s="9" t="n">
        <v>89</v>
      </c>
      <c r="I101" s="9" t="n">
        <v>399990</v>
      </c>
      <c r="J101" s="9" t="n">
        <v>399990</v>
      </c>
      <c r="K101" s="8" t="s">
        <v>262</v>
      </c>
    </row>
    <row r="102" customFormat="false" ht="15" hidden="false" customHeight="false" outlineLevel="0" collapsed="false">
      <c r="A102" s="8" t="s">
        <v>465</v>
      </c>
      <c r="B102" s="8" t="s">
        <v>466</v>
      </c>
      <c r="C102" s="8" t="s">
        <v>250</v>
      </c>
      <c r="D102" s="9" t="n">
        <v>389990</v>
      </c>
      <c r="E102" s="9" t="n">
        <v>1</v>
      </c>
      <c r="F102" s="8" t="s">
        <v>177</v>
      </c>
      <c r="G102" s="8" t="s">
        <v>246</v>
      </c>
      <c r="H102" s="9" t="n">
        <v>89</v>
      </c>
      <c r="I102" s="9" t="n">
        <v>389990</v>
      </c>
      <c r="J102" s="9" t="n">
        <v>389990</v>
      </c>
      <c r="K102" s="8" t="s">
        <v>262</v>
      </c>
    </row>
    <row r="103" customFormat="false" ht="15" hidden="false" customHeight="false" outlineLevel="0" collapsed="false">
      <c r="A103" s="8" t="s">
        <v>467</v>
      </c>
      <c r="B103" s="8" t="s">
        <v>468</v>
      </c>
      <c r="C103" s="8" t="s">
        <v>250</v>
      </c>
      <c r="D103" s="9" t="n">
        <v>389990</v>
      </c>
      <c r="E103" s="9" t="n">
        <v>1</v>
      </c>
      <c r="F103" s="8" t="s">
        <v>469</v>
      </c>
      <c r="G103" s="8" t="s">
        <v>246</v>
      </c>
      <c r="H103" s="9" t="n">
        <v>89</v>
      </c>
      <c r="I103" s="9" t="n">
        <v>379990</v>
      </c>
      <c r="J103" s="9" t="n">
        <v>379990</v>
      </c>
      <c r="K103" s="8" t="s">
        <v>262</v>
      </c>
    </row>
    <row r="104" customFormat="false" ht="15" hidden="false" customHeight="false" outlineLevel="0" collapsed="false">
      <c r="A104" s="8" t="s">
        <v>470</v>
      </c>
      <c r="B104" s="8" t="s">
        <v>471</v>
      </c>
      <c r="C104" s="8" t="s">
        <v>250</v>
      </c>
      <c r="D104" s="9" t="n">
        <v>379990</v>
      </c>
      <c r="E104" s="9" t="n">
        <v>1</v>
      </c>
      <c r="F104" s="8" t="s">
        <v>177</v>
      </c>
      <c r="G104" s="8" t="s">
        <v>246</v>
      </c>
      <c r="H104" s="9" t="n">
        <v>88</v>
      </c>
      <c r="I104" s="9" t="n">
        <v>389990</v>
      </c>
      <c r="J104" s="9" t="n">
        <v>389990</v>
      </c>
      <c r="K104" s="8" t="s">
        <v>262</v>
      </c>
    </row>
    <row r="105" customFormat="false" ht="15" hidden="false" customHeight="false" outlineLevel="0" collapsed="false">
      <c r="A105" s="8" t="s">
        <v>472</v>
      </c>
      <c r="B105" s="8" t="s">
        <v>473</v>
      </c>
      <c r="C105" s="8" t="s">
        <v>250</v>
      </c>
      <c r="D105" s="9" t="n">
        <v>379990</v>
      </c>
      <c r="E105" s="9" t="n">
        <v>1</v>
      </c>
      <c r="F105" s="8" t="s">
        <v>474</v>
      </c>
      <c r="G105" s="8" t="s">
        <v>246</v>
      </c>
      <c r="H105" s="9" t="n">
        <v>93</v>
      </c>
      <c r="I105" s="9" t="n">
        <v>389990</v>
      </c>
      <c r="J105" s="9" t="n">
        <v>389990</v>
      </c>
      <c r="K105" s="8" t="s">
        <v>262</v>
      </c>
    </row>
    <row r="106" customFormat="false" ht="15" hidden="false" customHeight="false" outlineLevel="0" collapsed="false">
      <c r="A106" s="8" t="s">
        <v>475</v>
      </c>
      <c r="B106" s="8" t="s">
        <v>476</v>
      </c>
      <c r="C106" s="8" t="s">
        <v>300</v>
      </c>
      <c r="D106" s="9" t="n">
        <v>379990</v>
      </c>
      <c r="E106" s="9" t="n">
        <v>1</v>
      </c>
      <c r="F106" s="8" t="s">
        <v>392</v>
      </c>
      <c r="G106" s="8" t="s">
        <v>246</v>
      </c>
      <c r="H106" s="9" t="n">
        <v>90</v>
      </c>
      <c r="I106" s="9" t="n">
        <v>359990</v>
      </c>
      <c r="J106" s="9" t="n">
        <v>359990</v>
      </c>
      <c r="K106" s="8" t="s">
        <v>262</v>
      </c>
    </row>
    <row r="107" customFormat="false" ht="15" hidden="false" customHeight="false" outlineLevel="0" collapsed="false">
      <c r="A107" s="8" t="s">
        <v>477</v>
      </c>
      <c r="B107" s="8" t="s">
        <v>478</v>
      </c>
      <c r="C107" s="8" t="s">
        <v>250</v>
      </c>
      <c r="D107" s="9" t="n">
        <v>379990</v>
      </c>
      <c r="E107" s="9" t="n">
        <v>1</v>
      </c>
      <c r="F107" s="8" t="s">
        <v>190</v>
      </c>
      <c r="G107" s="8" t="s">
        <v>246</v>
      </c>
      <c r="H107" s="9" t="n">
        <v>89</v>
      </c>
      <c r="I107" s="9" t="n">
        <v>389990</v>
      </c>
      <c r="J107" s="9" t="n">
        <v>389990</v>
      </c>
      <c r="K107" s="8" t="s">
        <v>262</v>
      </c>
    </row>
    <row r="108" customFormat="false" ht="15" hidden="false" customHeight="false" outlineLevel="0" collapsed="false">
      <c r="A108" s="8" t="s">
        <v>479</v>
      </c>
      <c r="B108" s="8" t="s">
        <v>480</v>
      </c>
      <c r="C108" s="8" t="s">
        <v>250</v>
      </c>
      <c r="D108" s="9" t="n">
        <v>379990</v>
      </c>
      <c r="E108" s="9" t="n">
        <v>1</v>
      </c>
      <c r="F108" s="8" t="s">
        <v>428</v>
      </c>
      <c r="G108" s="8" t="s">
        <v>246</v>
      </c>
      <c r="H108" s="9" t="n">
        <v>89</v>
      </c>
      <c r="I108" s="9" t="n">
        <v>379990</v>
      </c>
      <c r="J108" s="9" t="n">
        <v>379990</v>
      </c>
      <c r="K108" s="8" t="s">
        <v>262</v>
      </c>
    </row>
    <row r="109" customFormat="false" ht="15" hidden="false" customHeight="false" outlineLevel="0" collapsed="false">
      <c r="A109" s="8" t="s">
        <v>481</v>
      </c>
      <c r="B109" s="8" t="s">
        <v>482</v>
      </c>
      <c r="C109" s="8" t="s">
        <v>250</v>
      </c>
      <c r="D109" s="9" t="n">
        <v>369990</v>
      </c>
      <c r="E109" s="9" t="n">
        <v>1</v>
      </c>
      <c r="F109" s="8" t="s">
        <v>483</v>
      </c>
      <c r="G109" s="8" t="s">
        <v>246</v>
      </c>
      <c r="H109" s="9" t="n">
        <v>90</v>
      </c>
      <c r="I109" s="9" t="n">
        <v>369990</v>
      </c>
      <c r="J109" s="9" t="n">
        <v>369990</v>
      </c>
      <c r="K109" s="8" t="s">
        <v>262</v>
      </c>
    </row>
    <row r="110" customFormat="false" ht="15" hidden="false" customHeight="false" outlineLevel="0" collapsed="false">
      <c r="A110" s="8" t="s">
        <v>484</v>
      </c>
      <c r="B110" s="8" t="s">
        <v>485</v>
      </c>
      <c r="C110" s="8" t="s">
        <v>250</v>
      </c>
      <c r="D110" s="9" t="n">
        <v>369990</v>
      </c>
      <c r="E110" s="9" t="n">
        <v>1</v>
      </c>
      <c r="F110" s="8" t="s">
        <v>486</v>
      </c>
      <c r="G110" s="8" t="s">
        <v>246</v>
      </c>
      <c r="H110" s="9" t="n">
        <v>90</v>
      </c>
      <c r="I110" s="9" t="n">
        <v>369990</v>
      </c>
      <c r="J110" s="9" t="n">
        <v>369990</v>
      </c>
      <c r="K110" s="8" t="s">
        <v>262</v>
      </c>
    </row>
    <row r="111" customFormat="false" ht="15" hidden="false" customHeight="false" outlineLevel="0" collapsed="false">
      <c r="A111" s="8" t="s">
        <v>487</v>
      </c>
      <c r="B111" s="8" t="s">
        <v>488</v>
      </c>
      <c r="C111" s="8" t="s">
        <v>283</v>
      </c>
      <c r="D111" s="9" t="n">
        <v>369990</v>
      </c>
      <c r="E111" s="9" t="n">
        <v>1</v>
      </c>
      <c r="F111" s="8" t="s">
        <v>486</v>
      </c>
      <c r="G111" s="8" t="s">
        <v>246</v>
      </c>
      <c r="H111" s="9" t="n">
        <v>90</v>
      </c>
      <c r="I111" s="9" t="n">
        <v>349990</v>
      </c>
      <c r="J111" s="9" t="n">
        <v>349990</v>
      </c>
      <c r="K111" s="8" t="s">
        <v>262</v>
      </c>
    </row>
    <row r="112" customFormat="false" ht="15" hidden="false" customHeight="false" outlineLevel="0" collapsed="false">
      <c r="A112" s="8" t="s">
        <v>489</v>
      </c>
      <c r="B112" s="8" t="s">
        <v>490</v>
      </c>
      <c r="C112" s="8" t="s">
        <v>283</v>
      </c>
      <c r="D112" s="9" t="n">
        <v>356990</v>
      </c>
      <c r="E112" s="9" t="n">
        <v>1</v>
      </c>
      <c r="F112" s="8" t="s">
        <v>435</v>
      </c>
      <c r="G112" s="8" t="s">
        <v>246</v>
      </c>
      <c r="H112" s="9" t="n">
        <v>89</v>
      </c>
      <c r="I112" s="9" t="n">
        <v>399990</v>
      </c>
      <c r="J112" s="9" t="n">
        <v>399990</v>
      </c>
      <c r="K112" s="8" t="s">
        <v>262</v>
      </c>
    </row>
    <row r="113" customFormat="false" ht="15" hidden="false" customHeight="false" outlineLevel="0" collapsed="false">
      <c r="A113" s="8" t="s">
        <v>491</v>
      </c>
      <c r="B113" s="8" t="s">
        <v>492</v>
      </c>
      <c r="C113" s="8" t="s">
        <v>250</v>
      </c>
      <c r="D113" s="9" t="n">
        <v>349990</v>
      </c>
      <c r="E113" s="9" t="n">
        <v>1</v>
      </c>
      <c r="F113" s="8" t="s">
        <v>392</v>
      </c>
      <c r="G113" s="8" t="s">
        <v>246</v>
      </c>
      <c r="H113" s="9" t="n">
        <v>90</v>
      </c>
      <c r="I113" s="9" t="n">
        <v>359990</v>
      </c>
      <c r="J113" s="9" t="n">
        <v>359990</v>
      </c>
      <c r="K113" s="8" t="s">
        <v>262</v>
      </c>
    </row>
    <row r="114" customFormat="false" ht="15" hidden="false" customHeight="false" outlineLevel="0" collapsed="false">
      <c r="A114" s="8" t="s">
        <v>493</v>
      </c>
      <c r="B114" s="8" t="s">
        <v>494</v>
      </c>
      <c r="C114" s="8" t="s">
        <v>283</v>
      </c>
      <c r="D114" s="9" t="n">
        <v>339990</v>
      </c>
      <c r="E114" s="9" t="n">
        <v>1</v>
      </c>
      <c r="F114" s="8" t="s">
        <v>383</v>
      </c>
      <c r="G114" s="8" t="s">
        <v>246</v>
      </c>
      <c r="H114" s="9" t="n">
        <v>88</v>
      </c>
      <c r="I114" s="9" t="n">
        <v>319990</v>
      </c>
      <c r="J114" s="9" t="n">
        <v>319990</v>
      </c>
      <c r="K114" s="8" t="s">
        <v>262</v>
      </c>
    </row>
    <row r="115" customFormat="false" ht="15" hidden="false" customHeight="false" outlineLevel="0" collapsed="false">
      <c r="A115" s="8" t="s">
        <v>495</v>
      </c>
      <c r="B115" s="8" t="s">
        <v>496</v>
      </c>
      <c r="C115" s="8" t="s">
        <v>250</v>
      </c>
      <c r="D115" s="9" t="n">
        <v>329990</v>
      </c>
      <c r="E115" s="9" t="n">
        <v>1</v>
      </c>
      <c r="F115" s="8" t="s">
        <v>469</v>
      </c>
      <c r="G115" s="8" t="s">
        <v>246</v>
      </c>
      <c r="H115" s="9" t="n">
        <v>90</v>
      </c>
      <c r="I115" s="9" t="n">
        <v>299990</v>
      </c>
      <c r="J115" s="9" t="n">
        <v>299990</v>
      </c>
      <c r="K115" s="8" t="s">
        <v>262</v>
      </c>
    </row>
    <row r="116" customFormat="false" ht="15" hidden="false" customHeight="false" outlineLevel="0" collapsed="false">
      <c r="A116" s="8" t="s">
        <v>497</v>
      </c>
      <c r="B116" s="8" t="s">
        <v>498</v>
      </c>
      <c r="C116" s="8" t="s">
        <v>250</v>
      </c>
      <c r="D116" s="9" t="n">
        <v>329990</v>
      </c>
      <c r="E116" s="9" t="n">
        <v>1</v>
      </c>
      <c r="F116" s="8" t="s">
        <v>181</v>
      </c>
      <c r="G116" s="8" t="s">
        <v>246</v>
      </c>
      <c r="H116" s="9" t="n">
        <v>89</v>
      </c>
      <c r="I116" s="9" t="n">
        <v>329990</v>
      </c>
      <c r="J116" s="9" t="n">
        <v>329990</v>
      </c>
      <c r="K116" s="8" t="s">
        <v>262</v>
      </c>
    </row>
    <row r="117" customFormat="false" ht="15" hidden="false" customHeight="false" outlineLevel="0" collapsed="false">
      <c r="A117" s="8" t="s">
        <v>499</v>
      </c>
      <c r="B117" s="8" t="s">
        <v>500</v>
      </c>
      <c r="C117" s="8" t="s">
        <v>250</v>
      </c>
      <c r="D117" s="9" t="n">
        <v>329990</v>
      </c>
      <c r="E117" s="9" t="n">
        <v>1</v>
      </c>
      <c r="F117" s="8" t="s">
        <v>501</v>
      </c>
      <c r="G117" s="8" t="s">
        <v>246</v>
      </c>
      <c r="H117" s="9" t="n">
        <v>89</v>
      </c>
      <c r="I117" s="9" t="n">
        <v>299990</v>
      </c>
      <c r="J117" s="9" t="n">
        <v>299990</v>
      </c>
      <c r="K117" s="8" t="s">
        <v>262</v>
      </c>
    </row>
    <row r="118" customFormat="false" ht="15" hidden="false" customHeight="false" outlineLevel="0" collapsed="false">
      <c r="A118" s="8" t="s">
        <v>502</v>
      </c>
      <c r="B118" s="8" t="s">
        <v>503</v>
      </c>
      <c r="C118" s="8" t="s">
        <v>250</v>
      </c>
      <c r="D118" s="9" t="n">
        <v>329990</v>
      </c>
      <c r="E118" s="9" t="n">
        <v>1</v>
      </c>
      <c r="F118" s="8" t="s">
        <v>353</v>
      </c>
      <c r="G118" s="8" t="s">
        <v>246</v>
      </c>
      <c r="H118" s="9" t="n">
        <v>89</v>
      </c>
      <c r="I118" s="9" t="n">
        <v>299990</v>
      </c>
      <c r="J118" s="9" t="n">
        <v>299990</v>
      </c>
      <c r="K118" s="8" t="s">
        <v>262</v>
      </c>
    </row>
    <row r="119" customFormat="false" ht="15" hidden="false" customHeight="false" outlineLevel="0" collapsed="false">
      <c r="A119" s="8" t="s">
        <v>504</v>
      </c>
      <c r="B119" s="8" t="s">
        <v>505</v>
      </c>
      <c r="C119" s="8" t="s">
        <v>250</v>
      </c>
      <c r="D119" s="9" t="n">
        <v>319990</v>
      </c>
      <c r="E119" s="9" t="n">
        <v>1</v>
      </c>
      <c r="F119" s="8" t="s">
        <v>183</v>
      </c>
      <c r="G119" s="8" t="s">
        <v>246</v>
      </c>
      <c r="H119" s="9" t="n">
        <v>89</v>
      </c>
      <c r="I119" s="9" t="n">
        <v>379990</v>
      </c>
      <c r="J119" s="9" t="n">
        <v>379990</v>
      </c>
      <c r="K119" s="8" t="s">
        <v>262</v>
      </c>
    </row>
    <row r="120" customFormat="false" ht="15" hidden="false" customHeight="false" outlineLevel="0" collapsed="false">
      <c r="A120" s="8" t="s">
        <v>506</v>
      </c>
      <c r="B120" s="8" t="s">
        <v>507</v>
      </c>
      <c r="C120" s="8" t="s">
        <v>244</v>
      </c>
      <c r="D120" s="9" t="n">
        <v>309990</v>
      </c>
      <c r="E120" s="9" t="n">
        <v>1</v>
      </c>
      <c r="F120" s="8" t="s">
        <v>182</v>
      </c>
      <c r="G120" s="8" t="s">
        <v>246</v>
      </c>
      <c r="H120" s="9" t="n">
        <v>89</v>
      </c>
      <c r="I120" s="9" t="n">
        <v>279990</v>
      </c>
      <c r="J120" s="9" t="n">
        <v>279990</v>
      </c>
      <c r="K120" s="8" t="s">
        <v>262</v>
      </c>
    </row>
    <row r="121" customFormat="false" ht="15" hidden="false" customHeight="false" outlineLevel="0" collapsed="false">
      <c r="A121" s="8" t="s">
        <v>508</v>
      </c>
      <c r="B121" s="8" t="s">
        <v>509</v>
      </c>
      <c r="C121" s="8" t="s">
        <v>250</v>
      </c>
      <c r="D121" s="9" t="n">
        <v>299990</v>
      </c>
      <c r="E121" s="9" t="n">
        <v>1</v>
      </c>
      <c r="F121" s="8" t="s">
        <v>510</v>
      </c>
      <c r="G121" s="8" t="s">
        <v>246</v>
      </c>
      <c r="H121" s="9" t="n">
        <v>90</v>
      </c>
      <c r="I121" s="9" t="n">
        <v>299990</v>
      </c>
      <c r="J121" s="9" t="n">
        <v>299990</v>
      </c>
      <c r="K121" s="8" t="s">
        <v>262</v>
      </c>
    </row>
    <row r="122" customFormat="false" ht="15" hidden="false" customHeight="false" outlineLevel="0" collapsed="false">
      <c r="A122" s="8" t="s">
        <v>511</v>
      </c>
      <c r="B122" s="8" t="s">
        <v>512</v>
      </c>
      <c r="C122" s="8" t="s">
        <v>244</v>
      </c>
      <c r="D122" s="9" t="n">
        <v>299980</v>
      </c>
      <c r="E122" s="9" t="n">
        <v>2</v>
      </c>
      <c r="F122" s="8" t="s">
        <v>179</v>
      </c>
      <c r="G122" s="8" t="s">
        <v>246</v>
      </c>
      <c r="H122" s="9" t="n">
        <v>87</v>
      </c>
      <c r="I122" s="9" t="n">
        <v>159990</v>
      </c>
      <c r="J122" s="9" t="n">
        <v>159990</v>
      </c>
      <c r="K122" s="8" t="s">
        <v>262</v>
      </c>
    </row>
    <row r="123" customFormat="false" ht="15" hidden="false" customHeight="false" outlineLevel="0" collapsed="false">
      <c r="A123" s="8" t="s">
        <v>513</v>
      </c>
      <c r="B123" s="8" t="s">
        <v>514</v>
      </c>
      <c r="C123" s="8" t="s">
        <v>244</v>
      </c>
      <c r="D123" s="9" t="n">
        <v>299980</v>
      </c>
      <c r="E123" s="9" t="n">
        <v>2</v>
      </c>
      <c r="F123" s="8" t="s">
        <v>276</v>
      </c>
      <c r="G123" s="8" t="s">
        <v>246</v>
      </c>
      <c r="H123" s="9" t="n">
        <v>89</v>
      </c>
      <c r="I123" s="9" t="n">
        <v>149990</v>
      </c>
      <c r="J123" s="9" t="n">
        <v>149990</v>
      </c>
      <c r="K123" s="8" t="s">
        <v>262</v>
      </c>
    </row>
    <row r="124" customFormat="false" ht="15" hidden="false" customHeight="false" outlineLevel="0" collapsed="false">
      <c r="A124" s="8" t="s">
        <v>515</v>
      </c>
      <c r="B124" s="8" t="s">
        <v>516</v>
      </c>
      <c r="C124" s="8" t="s">
        <v>250</v>
      </c>
      <c r="D124" s="9" t="n">
        <v>289990</v>
      </c>
      <c r="E124" s="9" t="n">
        <v>1</v>
      </c>
      <c r="F124" s="8" t="s">
        <v>474</v>
      </c>
      <c r="G124" s="8" t="s">
        <v>246</v>
      </c>
      <c r="H124" s="9" t="n">
        <v>87</v>
      </c>
      <c r="I124" s="9" t="n">
        <v>299990</v>
      </c>
      <c r="J124" s="9" t="n">
        <v>299990</v>
      </c>
      <c r="K124" s="8" t="s">
        <v>262</v>
      </c>
    </row>
    <row r="125" customFormat="false" ht="15" hidden="false" customHeight="false" outlineLevel="0" collapsed="false">
      <c r="A125" s="8" t="s">
        <v>517</v>
      </c>
      <c r="B125" s="8" t="s">
        <v>518</v>
      </c>
      <c r="C125" s="8" t="s">
        <v>244</v>
      </c>
      <c r="D125" s="9" t="n">
        <v>279990</v>
      </c>
      <c r="E125" s="9" t="n">
        <v>1</v>
      </c>
      <c r="F125" s="8" t="s">
        <v>187</v>
      </c>
      <c r="G125" s="8" t="s">
        <v>246</v>
      </c>
      <c r="H125" s="9" t="n">
        <v>89</v>
      </c>
      <c r="I125" s="9" t="n">
        <v>249990</v>
      </c>
      <c r="J125" s="9" t="n">
        <v>249990</v>
      </c>
      <c r="K125" s="8" t="s">
        <v>262</v>
      </c>
    </row>
    <row r="126" customFormat="false" ht="15" hidden="false" customHeight="false" outlineLevel="0" collapsed="false">
      <c r="A126" s="8" t="s">
        <v>519</v>
      </c>
      <c r="B126" s="8" t="s">
        <v>520</v>
      </c>
      <c r="C126" s="8" t="s">
        <v>300</v>
      </c>
      <c r="D126" s="9" t="n">
        <v>279990</v>
      </c>
      <c r="E126" s="9" t="n">
        <v>1</v>
      </c>
      <c r="F126" s="8" t="s">
        <v>189</v>
      </c>
      <c r="G126" s="8" t="s">
        <v>246</v>
      </c>
      <c r="H126" s="9" t="n">
        <v>88</v>
      </c>
      <c r="I126" s="9" t="n">
        <v>279990</v>
      </c>
      <c r="J126" s="9" t="n">
        <v>279990</v>
      </c>
      <c r="K126" s="8" t="s">
        <v>262</v>
      </c>
    </row>
    <row r="127" customFormat="false" ht="15" hidden="false" customHeight="false" outlineLevel="0" collapsed="false">
      <c r="A127" s="8" t="s">
        <v>521</v>
      </c>
      <c r="B127" s="8" t="s">
        <v>522</v>
      </c>
      <c r="C127" s="8" t="s">
        <v>440</v>
      </c>
      <c r="D127" s="9" t="n">
        <v>277640</v>
      </c>
      <c r="E127" s="9" t="n">
        <v>36</v>
      </c>
      <c r="F127" s="8" t="s">
        <v>320</v>
      </c>
      <c r="G127" s="8" t="s">
        <v>246</v>
      </c>
      <c r="H127" s="9" t="n">
        <v>375</v>
      </c>
      <c r="I127" s="9" t="n">
        <v>7990</v>
      </c>
      <c r="J127" s="9" t="n">
        <v>7990</v>
      </c>
      <c r="K127" s="8" t="s">
        <v>247</v>
      </c>
    </row>
    <row r="128" customFormat="false" ht="15" hidden="false" customHeight="false" outlineLevel="0" collapsed="false">
      <c r="A128" s="8" t="s">
        <v>523</v>
      </c>
      <c r="B128" s="8" t="s">
        <v>524</v>
      </c>
      <c r="C128" s="8" t="s">
        <v>440</v>
      </c>
      <c r="D128" s="9" t="n">
        <v>275770</v>
      </c>
      <c r="E128" s="9" t="n">
        <v>23</v>
      </c>
      <c r="F128" s="8" t="s">
        <v>193</v>
      </c>
      <c r="G128" s="8" t="s">
        <v>246</v>
      </c>
      <c r="H128" s="9" t="n">
        <v>406</v>
      </c>
      <c r="I128" s="9" t="n">
        <v>11990</v>
      </c>
      <c r="J128" s="9" t="n">
        <v>11990</v>
      </c>
      <c r="K128" s="8" t="s">
        <v>247</v>
      </c>
    </row>
    <row r="129" customFormat="false" ht="15" hidden="false" customHeight="false" outlineLevel="0" collapsed="false">
      <c r="A129" s="8" t="s">
        <v>525</v>
      </c>
      <c r="B129" s="8" t="s">
        <v>526</v>
      </c>
      <c r="C129" s="8" t="s">
        <v>250</v>
      </c>
      <c r="D129" s="9" t="n">
        <v>269990</v>
      </c>
      <c r="E129" s="9" t="n">
        <v>1</v>
      </c>
      <c r="F129" s="8" t="s">
        <v>181</v>
      </c>
      <c r="G129" s="8" t="s">
        <v>246</v>
      </c>
      <c r="H129" s="9" t="n">
        <v>89</v>
      </c>
      <c r="I129" s="9" t="n">
        <v>299990</v>
      </c>
      <c r="J129" s="9" t="n">
        <v>299990</v>
      </c>
      <c r="K129" s="8" t="s">
        <v>262</v>
      </c>
    </row>
    <row r="130" customFormat="false" ht="15" hidden="false" customHeight="false" outlineLevel="0" collapsed="false">
      <c r="A130" s="8" t="s">
        <v>527</v>
      </c>
      <c r="B130" s="8" t="s">
        <v>528</v>
      </c>
      <c r="C130" s="8" t="s">
        <v>250</v>
      </c>
      <c r="D130" s="9" t="n">
        <v>269990</v>
      </c>
      <c r="E130" s="9" t="n">
        <v>1</v>
      </c>
      <c r="F130" s="8" t="s">
        <v>428</v>
      </c>
      <c r="G130" s="8" t="s">
        <v>246</v>
      </c>
      <c r="H130" s="9" t="n">
        <v>89</v>
      </c>
      <c r="I130" s="9" t="n">
        <v>289990</v>
      </c>
      <c r="J130" s="9" t="n">
        <v>289990</v>
      </c>
      <c r="K130" s="8" t="s">
        <v>262</v>
      </c>
    </row>
    <row r="131" customFormat="false" ht="15" hidden="false" customHeight="false" outlineLevel="0" collapsed="false">
      <c r="A131" s="8" t="s">
        <v>529</v>
      </c>
      <c r="B131" s="8" t="s">
        <v>530</v>
      </c>
      <c r="C131" s="8" t="s">
        <v>250</v>
      </c>
      <c r="D131" s="9" t="n">
        <v>269990</v>
      </c>
      <c r="E131" s="9" t="n">
        <v>1</v>
      </c>
      <c r="F131" s="8" t="s">
        <v>317</v>
      </c>
      <c r="G131" s="8" t="s">
        <v>246</v>
      </c>
      <c r="H131" s="9" t="n">
        <v>88</v>
      </c>
      <c r="I131" s="9" t="n">
        <v>269990</v>
      </c>
      <c r="J131" s="9" t="n">
        <v>269990</v>
      </c>
      <c r="K131" s="8" t="s">
        <v>262</v>
      </c>
    </row>
    <row r="132" customFormat="false" ht="15" hidden="false" customHeight="false" outlineLevel="0" collapsed="false">
      <c r="A132" s="8" t="s">
        <v>531</v>
      </c>
      <c r="B132" s="8" t="s">
        <v>532</v>
      </c>
      <c r="C132" s="8" t="s">
        <v>250</v>
      </c>
      <c r="D132" s="9" t="n">
        <v>269990</v>
      </c>
      <c r="E132" s="9" t="n">
        <v>1</v>
      </c>
      <c r="F132" s="8" t="s">
        <v>501</v>
      </c>
      <c r="G132" s="8" t="s">
        <v>246</v>
      </c>
      <c r="H132" s="9" t="n">
        <v>89</v>
      </c>
      <c r="I132" s="9" t="n">
        <v>289990</v>
      </c>
      <c r="J132" s="9" t="n">
        <v>289990</v>
      </c>
      <c r="K132" s="8" t="s">
        <v>262</v>
      </c>
    </row>
    <row r="133" customFormat="false" ht="15" hidden="false" customHeight="false" outlineLevel="0" collapsed="false">
      <c r="A133" s="8" t="s">
        <v>533</v>
      </c>
      <c r="B133" s="8" t="s">
        <v>534</v>
      </c>
      <c r="C133" s="8" t="s">
        <v>244</v>
      </c>
      <c r="D133" s="9" t="n">
        <v>269980</v>
      </c>
      <c r="E133" s="9" t="n">
        <v>2</v>
      </c>
      <c r="F133" s="8" t="s">
        <v>195</v>
      </c>
      <c r="G133" s="8" t="s">
        <v>246</v>
      </c>
      <c r="H133" s="9" t="n">
        <v>88</v>
      </c>
      <c r="I133" s="9" t="n">
        <v>139990</v>
      </c>
      <c r="J133" s="9" t="n">
        <v>139990</v>
      </c>
      <c r="K133" s="8" t="s">
        <v>247</v>
      </c>
    </row>
    <row r="134" customFormat="false" ht="15" hidden="false" customHeight="false" outlineLevel="0" collapsed="false">
      <c r="A134" s="8" t="s">
        <v>535</v>
      </c>
      <c r="B134" s="8" t="s">
        <v>536</v>
      </c>
      <c r="C134" s="8" t="s">
        <v>440</v>
      </c>
      <c r="D134" s="9" t="n">
        <v>269820</v>
      </c>
      <c r="E134" s="9" t="n">
        <v>18</v>
      </c>
      <c r="F134" s="8" t="s">
        <v>245</v>
      </c>
      <c r="G134" s="8" t="s">
        <v>246</v>
      </c>
      <c r="H134" s="9" t="n">
        <v>231</v>
      </c>
      <c r="I134" s="9" t="n">
        <v>14990</v>
      </c>
      <c r="J134" s="9" t="n">
        <v>14990</v>
      </c>
      <c r="K134" s="8" t="s">
        <v>247</v>
      </c>
    </row>
    <row r="135" customFormat="false" ht="15" hidden="false" customHeight="false" outlineLevel="0" collapsed="false">
      <c r="A135" s="8" t="s">
        <v>537</v>
      </c>
      <c r="B135" s="8" t="s">
        <v>538</v>
      </c>
      <c r="C135" s="8" t="s">
        <v>300</v>
      </c>
      <c r="D135" s="9" t="n">
        <v>259990</v>
      </c>
      <c r="E135" s="9" t="n">
        <v>1</v>
      </c>
      <c r="F135" s="8" t="s">
        <v>510</v>
      </c>
      <c r="G135" s="8" t="s">
        <v>246</v>
      </c>
      <c r="H135" s="9" t="n">
        <v>90</v>
      </c>
      <c r="I135" s="9" t="n">
        <v>269990</v>
      </c>
      <c r="J135" s="9" t="n">
        <v>269990</v>
      </c>
      <c r="K135" s="8" t="s">
        <v>262</v>
      </c>
    </row>
    <row r="136" customFormat="false" ht="15" hidden="false" customHeight="false" outlineLevel="0" collapsed="false">
      <c r="A136" s="8" t="s">
        <v>539</v>
      </c>
      <c r="B136" s="8" t="s">
        <v>540</v>
      </c>
      <c r="C136" s="8" t="s">
        <v>250</v>
      </c>
      <c r="D136" s="9" t="n">
        <v>259990</v>
      </c>
      <c r="E136" s="9" t="n">
        <v>1</v>
      </c>
      <c r="F136" s="8" t="s">
        <v>469</v>
      </c>
      <c r="G136" s="8" t="s">
        <v>246</v>
      </c>
      <c r="H136" s="9" t="n">
        <v>90</v>
      </c>
      <c r="I136" s="9" t="n">
        <v>239990</v>
      </c>
      <c r="J136" s="9" t="n">
        <v>239990</v>
      </c>
      <c r="K136" s="8" t="s">
        <v>262</v>
      </c>
    </row>
    <row r="137" customFormat="false" ht="15" hidden="false" customHeight="false" outlineLevel="0" collapsed="false">
      <c r="A137" s="8" t="s">
        <v>541</v>
      </c>
      <c r="B137" s="8" t="s">
        <v>542</v>
      </c>
      <c r="C137" s="8" t="s">
        <v>250</v>
      </c>
      <c r="D137" s="9" t="n">
        <v>249990</v>
      </c>
      <c r="E137" s="9" t="n">
        <v>1</v>
      </c>
      <c r="F137" s="8" t="s">
        <v>185</v>
      </c>
      <c r="G137" s="8" t="s">
        <v>246</v>
      </c>
      <c r="H137" s="9" t="n">
        <v>89</v>
      </c>
      <c r="I137" s="9" t="n">
        <v>269990</v>
      </c>
      <c r="J137" s="9" t="n">
        <v>269990</v>
      </c>
      <c r="K137" s="8" t="s">
        <v>262</v>
      </c>
    </row>
    <row r="138" customFormat="false" ht="15" hidden="false" customHeight="false" outlineLevel="0" collapsed="false">
      <c r="A138" s="8" t="s">
        <v>543</v>
      </c>
      <c r="B138" s="8" t="s">
        <v>544</v>
      </c>
      <c r="C138" s="8" t="s">
        <v>250</v>
      </c>
      <c r="D138" s="9" t="n">
        <v>249990</v>
      </c>
      <c r="E138" s="9" t="n">
        <v>1</v>
      </c>
      <c r="F138" s="8" t="s">
        <v>510</v>
      </c>
      <c r="G138" s="8" t="s">
        <v>246</v>
      </c>
      <c r="H138" s="9" t="n">
        <v>90</v>
      </c>
      <c r="I138" s="9" t="n">
        <v>279990</v>
      </c>
      <c r="J138" s="9" t="n">
        <v>279990</v>
      </c>
      <c r="K138" s="8" t="s">
        <v>262</v>
      </c>
    </row>
    <row r="139" customFormat="false" ht="15" hidden="false" customHeight="false" outlineLevel="0" collapsed="false">
      <c r="A139" s="8" t="s">
        <v>545</v>
      </c>
      <c r="B139" s="8" t="s">
        <v>546</v>
      </c>
      <c r="C139" s="8" t="s">
        <v>244</v>
      </c>
      <c r="D139" s="9" t="n">
        <v>249980</v>
      </c>
      <c r="E139" s="9" t="n">
        <v>2</v>
      </c>
      <c r="F139" s="8" t="s">
        <v>195</v>
      </c>
      <c r="G139" s="8" t="s">
        <v>246</v>
      </c>
      <c r="H139" s="9" t="n">
        <v>118</v>
      </c>
      <c r="I139" s="9" t="n">
        <v>119990</v>
      </c>
      <c r="J139" s="9" t="n">
        <v>119990</v>
      </c>
      <c r="K139" s="8" t="s">
        <v>262</v>
      </c>
    </row>
    <row r="140" customFormat="false" ht="15" hidden="false" customHeight="false" outlineLevel="0" collapsed="false">
      <c r="A140" s="8" t="s">
        <v>547</v>
      </c>
      <c r="B140" s="8" t="s">
        <v>548</v>
      </c>
      <c r="C140" s="8" t="s">
        <v>250</v>
      </c>
      <c r="D140" s="9" t="n">
        <v>229990</v>
      </c>
      <c r="E140" s="9" t="n">
        <v>1</v>
      </c>
      <c r="F140" s="8" t="s">
        <v>182</v>
      </c>
      <c r="G140" s="8" t="s">
        <v>246</v>
      </c>
      <c r="H140" s="9" t="n">
        <v>90</v>
      </c>
      <c r="I140" s="9" t="n">
        <v>259990</v>
      </c>
      <c r="J140" s="9" t="n">
        <v>259990</v>
      </c>
      <c r="K140" s="8" t="s">
        <v>262</v>
      </c>
    </row>
    <row r="141" customFormat="false" ht="15" hidden="false" customHeight="false" outlineLevel="0" collapsed="false">
      <c r="A141" s="8" t="s">
        <v>549</v>
      </c>
      <c r="B141" s="8" t="s">
        <v>550</v>
      </c>
      <c r="C141" s="8" t="s">
        <v>250</v>
      </c>
      <c r="D141" s="9" t="n">
        <v>219990</v>
      </c>
      <c r="E141" s="9" t="n">
        <v>1</v>
      </c>
      <c r="F141" s="8" t="s">
        <v>182</v>
      </c>
      <c r="G141" s="8" t="s">
        <v>246</v>
      </c>
      <c r="H141" s="9" t="n">
        <v>88</v>
      </c>
      <c r="I141" s="9" t="n">
        <v>249990</v>
      </c>
      <c r="J141" s="9" t="n">
        <v>249990</v>
      </c>
      <c r="K141" s="8" t="s">
        <v>262</v>
      </c>
    </row>
    <row r="142" customFormat="false" ht="15" hidden="false" customHeight="false" outlineLevel="0" collapsed="false">
      <c r="A142" s="8" t="s">
        <v>551</v>
      </c>
      <c r="B142" s="8" t="s">
        <v>552</v>
      </c>
      <c r="C142" s="8" t="s">
        <v>244</v>
      </c>
      <c r="D142" s="9" t="n">
        <v>219990</v>
      </c>
      <c r="E142" s="9" t="n">
        <v>1</v>
      </c>
      <c r="F142" s="8" t="s">
        <v>192</v>
      </c>
      <c r="G142" s="8" t="s">
        <v>246</v>
      </c>
      <c r="H142" s="9" t="n">
        <v>89</v>
      </c>
      <c r="I142" s="9" t="n">
        <v>219990</v>
      </c>
      <c r="J142" s="9" t="n">
        <v>219990</v>
      </c>
      <c r="K142" s="8" t="s">
        <v>262</v>
      </c>
    </row>
    <row r="143" customFormat="false" ht="15" hidden="false" customHeight="false" outlineLevel="0" collapsed="false">
      <c r="A143" s="8" t="s">
        <v>553</v>
      </c>
      <c r="B143" s="8" t="s">
        <v>554</v>
      </c>
      <c r="C143" s="8" t="s">
        <v>250</v>
      </c>
      <c r="D143" s="9" t="n">
        <v>209990</v>
      </c>
      <c r="E143" s="9" t="n">
        <v>1</v>
      </c>
      <c r="F143" s="8" t="s">
        <v>456</v>
      </c>
      <c r="G143" s="8" t="s">
        <v>246</v>
      </c>
      <c r="H143" s="9" t="n">
        <v>90</v>
      </c>
      <c r="I143" s="9" t="n">
        <v>209990</v>
      </c>
      <c r="J143" s="9" t="n">
        <v>209990</v>
      </c>
      <c r="K143" s="8" t="s">
        <v>262</v>
      </c>
    </row>
    <row r="144" customFormat="false" ht="15" hidden="false" customHeight="false" outlineLevel="0" collapsed="false">
      <c r="A144" s="8" t="s">
        <v>555</v>
      </c>
      <c r="B144" s="8" t="s">
        <v>556</v>
      </c>
      <c r="C144" s="8" t="s">
        <v>244</v>
      </c>
      <c r="D144" s="9" t="n">
        <v>209980</v>
      </c>
      <c r="E144" s="9" t="n">
        <v>2</v>
      </c>
      <c r="F144" s="8" t="s">
        <v>410</v>
      </c>
      <c r="G144" s="8" t="s">
        <v>246</v>
      </c>
      <c r="H144" s="9" t="n">
        <v>99</v>
      </c>
      <c r="I144" s="9" t="n">
        <v>99990</v>
      </c>
      <c r="J144" s="9" t="n">
        <v>99990</v>
      </c>
      <c r="K144" s="8" t="s">
        <v>247</v>
      </c>
    </row>
    <row r="145" customFormat="false" ht="15" hidden="false" customHeight="false" outlineLevel="0" collapsed="false">
      <c r="A145" s="8" t="s">
        <v>557</v>
      </c>
      <c r="B145" s="8" t="s">
        <v>558</v>
      </c>
      <c r="C145" s="8" t="s">
        <v>440</v>
      </c>
      <c r="D145" s="9" t="n">
        <v>201960</v>
      </c>
      <c r="E145" s="9" t="n">
        <v>4</v>
      </c>
      <c r="F145" s="8" t="s">
        <v>245</v>
      </c>
      <c r="G145" s="8" t="s">
        <v>246</v>
      </c>
      <c r="H145" s="9" t="n">
        <v>199</v>
      </c>
      <c r="I145" s="9" t="n">
        <v>51990</v>
      </c>
      <c r="J145" s="9" t="n">
        <v>51990</v>
      </c>
      <c r="K145" s="8" t="s">
        <v>262</v>
      </c>
    </row>
    <row r="146" customFormat="false" ht="15" hidden="false" customHeight="false" outlineLevel="0" collapsed="false">
      <c r="A146" s="8" t="s">
        <v>559</v>
      </c>
      <c r="B146" s="8" t="s">
        <v>560</v>
      </c>
      <c r="C146" s="8" t="s">
        <v>244</v>
      </c>
      <c r="D146" s="9" t="n">
        <v>199990</v>
      </c>
      <c r="E146" s="9" t="n">
        <v>1</v>
      </c>
      <c r="F146" s="8" t="s">
        <v>188</v>
      </c>
      <c r="G146" s="8" t="s">
        <v>246</v>
      </c>
      <c r="H146" s="9" t="n">
        <v>90</v>
      </c>
      <c r="I146" s="9" t="n">
        <v>229990</v>
      </c>
      <c r="J146" s="9" t="n">
        <v>229990</v>
      </c>
      <c r="K146" s="8" t="s">
        <v>262</v>
      </c>
    </row>
    <row r="147" customFormat="false" ht="15" hidden="false" customHeight="false" outlineLevel="0" collapsed="false">
      <c r="A147" s="8" t="s">
        <v>561</v>
      </c>
      <c r="B147" s="8" t="s">
        <v>562</v>
      </c>
      <c r="C147" s="8" t="s">
        <v>440</v>
      </c>
      <c r="D147" s="9" t="n">
        <v>194910</v>
      </c>
      <c r="E147" s="9" t="n">
        <v>9</v>
      </c>
      <c r="F147" s="8" t="s">
        <v>195</v>
      </c>
      <c r="G147" s="8" t="s">
        <v>246</v>
      </c>
      <c r="H147" s="9" t="n">
        <v>195</v>
      </c>
      <c r="I147" s="9" t="n">
        <v>21990</v>
      </c>
      <c r="J147" s="9" t="n">
        <v>21990</v>
      </c>
      <c r="K147" s="8" t="s">
        <v>262</v>
      </c>
    </row>
    <row r="148" customFormat="false" ht="15" hidden="false" customHeight="false" outlineLevel="0" collapsed="false">
      <c r="A148" s="8" t="s">
        <v>563</v>
      </c>
      <c r="B148" s="8" t="s">
        <v>564</v>
      </c>
      <c r="C148" s="8" t="s">
        <v>250</v>
      </c>
      <c r="D148" s="9" t="n">
        <v>189990</v>
      </c>
      <c r="E148" s="9" t="n">
        <v>1</v>
      </c>
      <c r="F148" s="8" t="s">
        <v>187</v>
      </c>
      <c r="G148" s="8" t="s">
        <v>246</v>
      </c>
      <c r="H148" s="9" t="n">
        <v>89</v>
      </c>
      <c r="I148" s="9" t="n">
        <v>209990</v>
      </c>
      <c r="J148" s="9" t="n">
        <v>209990</v>
      </c>
      <c r="K148" s="8" t="s">
        <v>262</v>
      </c>
    </row>
    <row r="149" customFormat="false" ht="15" hidden="false" customHeight="false" outlineLevel="0" collapsed="false">
      <c r="A149" s="8" t="s">
        <v>565</v>
      </c>
      <c r="B149" s="8" t="s">
        <v>566</v>
      </c>
      <c r="C149" s="8" t="s">
        <v>250</v>
      </c>
      <c r="D149" s="9" t="n">
        <v>189990</v>
      </c>
      <c r="E149" s="9" t="n">
        <v>1</v>
      </c>
      <c r="F149" s="8" t="s">
        <v>567</v>
      </c>
      <c r="G149" s="8" t="s">
        <v>246</v>
      </c>
      <c r="H149" s="9" t="n">
        <v>90</v>
      </c>
      <c r="I149" s="9" t="n">
        <v>179990</v>
      </c>
      <c r="J149" s="9" t="n">
        <v>179990</v>
      </c>
      <c r="K149" s="8" t="s">
        <v>262</v>
      </c>
    </row>
    <row r="150" customFormat="false" ht="15" hidden="false" customHeight="false" outlineLevel="0" collapsed="false">
      <c r="A150" s="8" t="s">
        <v>568</v>
      </c>
      <c r="B150" s="8" t="s">
        <v>569</v>
      </c>
      <c r="C150" s="8" t="s">
        <v>244</v>
      </c>
      <c r="D150" s="9" t="n">
        <v>179990</v>
      </c>
      <c r="E150" s="9" t="n">
        <v>1</v>
      </c>
      <c r="F150" s="8" t="s">
        <v>474</v>
      </c>
      <c r="G150" s="8" t="s">
        <v>246</v>
      </c>
      <c r="H150" s="9" t="n">
        <v>89</v>
      </c>
      <c r="I150" s="9" t="n">
        <v>169990</v>
      </c>
      <c r="J150" s="9" t="n">
        <v>169990</v>
      </c>
      <c r="K150" s="8" t="s">
        <v>262</v>
      </c>
    </row>
    <row r="151" customFormat="false" ht="15" hidden="false" customHeight="false" outlineLevel="0" collapsed="false">
      <c r="A151" s="8" t="s">
        <v>570</v>
      </c>
      <c r="B151" s="8" t="s">
        <v>571</v>
      </c>
      <c r="C151" s="8" t="s">
        <v>283</v>
      </c>
      <c r="D151" s="9" t="n">
        <v>179980</v>
      </c>
      <c r="E151" s="9" t="n">
        <v>2</v>
      </c>
      <c r="F151" s="8" t="s">
        <v>183</v>
      </c>
      <c r="G151" s="8" t="s">
        <v>246</v>
      </c>
      <c r="H151" s="9" t="n">
        <v>88</v>
      </c>
      <c r="I151" s="9" t="n">
        <v>129990</v>
      </c>
      <c r="J151" s="9" t="n">
        <v>129990</v>
      </c>
      <c r="K151" s="8" t="s">
        <v>262</v>
      </c>
    </row>
    <row r="152" customFormat="false" ht="15" hidden="false" customHeight="false" outlineLevel="0" collapsed="false">
      <c r="A152" s="8" t="s">
        <v>572</v>
      </c>
      <c r="B152" s="8" t="s">
        <v>573</v>
      </c>
      <c r="C152" s="8" t="s">
        <v>440</v>
      </c>
      <c r="D152" s="9" t="n">
        <v>173940</v>
      </c>
      <c r="E152" s="9" t="n">
        <v>6</v>
      </c>
      <c r="F152" s="8" t="s">
        <v>190</v>
      </c>
      <c r="G152" s="8" t="s">
        <v>246</v>
      </c>
      <c r="H152" s="9" t="n">
        <v>199</v>
      </c>
      <c r="I152" s="9" t="n">
        <v>29990</v>
      </c>
      <c r="J152" s="9" t="n">
        <v>29990</v>
      </c>
      <c r="K152" s="8" t="s">
        <v>262</v>
      </c>
    </row>
    <row r="153" customFormat="false" ht="15" hidden="false" customHeight="false" outlineLevel="0" collapsed="false">
      <c r="A153" s="8" t="s">
        <v>574</v>
      </c>
      <c r="B153" s="8" t="s">
        <v>575</v>
      </c>
      <c r="C153" s="8" t="s">
        <v>244</v>
      </c>
      <c r="D153" s="9" t="n">
        <v>169990</v>
      </c>
      <c r="E153" s="9" t="n">
        <v>1</v>
      </c>
      <c r="F153" s="8" t="s">
        <v>193</v>
      </c>
      <c r="G153" s="8" t="s">
        <v>246</v>
      </c>
      <c r="H153" s="9" t="n">
        <v>84</v>
      </c>
      <c r="I153" s="9" t="n">
        <v>199990</v>
      </c>
      <c r="J153" s="9" t="n">
        <v>199990</v>
      </c>
      <c r="K153" s="8" t="s">
        <v>262</v>
      </c>
    </row>
    <row r="154" customFormat="false" ht="15" hidden="false" customHeight="false" outlineLevel="0" collapsed="false">
      <c r="A154" s="8" t="s">
        <v>576</v>
      </c>
      <c r="B154" s="8" t="s">
        <v>577</v>
      </c>
      <c r="C154" s="8" t="s">
        <v>244</v>
      </c>
      <c r="D154" s="9" t="n">
        <v>169990</v>
      </c>
      <c r="E154" s="9" t="n">
        <v>1</v>
      </c>
      <c r="F154" s="8" t="s">
        <v>245</v>
      </c>
      <c r="G154" s="8" t="s">
        <v>246</v>
      </c>
      <c r="H154" s="9" t="n">
        <v>90</v>
      </c>
      <c r="I154" s="9" t="n">
        <v>189990</v>
      </c>
      <c r="J154" s="9" t="n">
        <v>189990</v>
      </c>
      <c r="K154" s="8" t="s">
        <v>262</v>
      </c>
    </row>
    <row r="155" customFormat="false" ht="15" hidden="false" customHeight="false" outlineLevel="0" collapsed="false">
      <c r="A155" s="8" t="s">
        <v>578</v>
      </c>
      <c r="B155" s="8" t="s">
        <v>579</v>
      </c>
      <c r="C155" s="8" t="s">
        <v>244</v>
      </c>
      <c r="D155" s="9" t="n">
        <v>159990</v>
      </c>
      <c r="E155" s="9" t="n">
        <v>1</v>
      </c>
      <c r="F155" s="8" t="s">
        <v>501</v>
      </c>
      <c r="G155" s="8" t="s">
        <v>246</v>
      </c>
      <c r="H155" s="9" t="n">
        <v>89</v>
      </c>
      <c r="I155" s="9" t="n">
        <v>179990</v>
      </c>
      <c r="J155" s="9" t="n">
        <v>179990</v>
      </c>
      <c r="K155" s="8" t="s">
        <v>262</v>
      </c>
    </row>
    <row r="156" customFormat="false" ht="15" hidden="false" customHeight="false" outlineLevel="0" collapsed="false">
      <c r="A156" s="8" t="s">
        <v>580</v>
      </c>
      <c r="B156" s="8" t="s">
        <v>581</v>
      </c>
      <c r="C156" s="8" t="s">
        <v>244</v>
      </c>
      <c r="D156" s="9" t="n">
        <v>159990</v>
      </c>
      <c r="E156" s="9" t="n">
        <v>1</v>
      </c>
      <c r="F156" s="8" t="s">
        <v>187</v>
      </c>
      <c r="G156" s="8" t="s">
        <v>246</v>
      </c>
      <c r="H156" s="9" t="n">
        <v>86</v>
      </c>
      <c r="I156" s="9" t="n">
        <v>169990</v>
      </c>
      <c r="J156" s="9" t="n">
        <v>169990</v>
      </c>
      <c r="K156" s="8" t="s">
        <v>262</v>
      </c>
    </row>
    <row r="157" customFormat="false" ht="15" hidden="false" customHeight="false" outlineLevel="0" collapsed="false">
      <c r="A157" s="8" t="s">
        <v>582</v>
      </c>
      <c r="B157" s="8" t="s">
        <v>583</v>
      </c>
      <c r="C157" s="8" t="s">
        <v>440</v>
      </c>
      <c r="D157" s="9" t="n">
        <v>143940</v>
      </c>
      <c r="E157" s="9" t="n">
        <v>6</v>
      </c>
      <c r="F157" s="8" t="s">
        <v>245</v>
      </c>
      <c r="G157" s="8" t="s">
        <v>246</v>
      </c>
      <c r="H157" s="9" t="n">
        <v>196</v>
      </c>
      <c r="I157" s="9" t="n">
        <v>23990</v>
      </c>
      <c r="J157" s="9" t="n">
        <v>23990</v>
      </c>
      <c r="K157" s="8" t="s">
        <v>262</v>
      </c>
    </row>
    <row r="158" customFormat="false" ht="15" hidden="false" customHeight="false" outlineLevel="0" collapsed="false">
      <c r="A158" s="8" t="s">
        <v>584</v>
      </c>
      <c r="B158" s="8" t="s">
        <v>585</v>
      </c>
      <c r="C158" s="8" t="s">
        <v>440</v>
      </c>
      <c r="D158" s="9" t="n">
        <v>143840</v>
      </c>
      <c r="E158" s="9" t="n">
        <v>16</v>
      </c>
      <c r="F158" s="8" t="s">
        <v>410</v>
      </c>
      <c r="G158" s="8" t="s">
        <v>246</v>
      </c>
      <c r="H158" s="9" t="n">
        <v>394</v>
      </c>
      <c r="I158" s="9" t="n">
        <v>8990</v>
      </c>
      <c r="J158" s="9" t="n">
        <v>8990</v>
      </c>
      <c r="K158" s="8" t="s">
        <v>247</v>
      </c>
    </row>
    <row r="159" customFormat="false" ht="15" hidden="false" customHeight="false" outlineLevel="0" collapsed="false">
      <c r="A159" s="8" t="s">
        <v>586</v>
      </c>
      <c r="B159" s="8" t="s">
        <v>587</v>
      </c>
      <c r="C159" s="8" t="s">
        <v>244</v>
      </c>
      <c r="D159" s="9" t="n">
        <v>139990</v>
      </c>
      <c r="E159" s="9" t="n">
        <v>1</v>
      </c>
      <c r="F159" s="8" t="s">
        <v>320</v>
      </c>
      <c r="G159" s="8" t="s">
        <v>246</v>
      </c>
      <c r="H159" s="9" t="n">
        <v>89</v>
      </c>
      <c r="I159" s="9" t="n">
        <v>139990</v>
      </c>
      <c r="J159" s="9" t="n">
        <v>139990</v>
      </c>
      <c r="K159" s="8" t="s">
        <v>262</v>
      </c>
    </row>
    <row r="160" customFormat="false" ht="15" hidden="false" customHeight="false" outlineLevel="0" collapsed="false">
      <c r="A160" s="8" t="s">
        <v>588</v>
      </c>
      <c r="B160" s="8" t="s">
        <v>589</v>
      </c>
      <c r="C160" s="8" t="s">
        <v>440</v>
      </c>
      <c r="D160" s="9" t="n">
        <v>133910</v>
      </c>
      <c r="E160" s="9" t="n">
        <v>9</v>
      </c>
      <c r="F160" s="8" t="s">
        <v>320</v>
      </c>
      <c r="G160" s="8" t="s">
        <v>246</v>
      </c>
      <c r="H160" s="9" t="n">
        <v>299</v>
      </c>
      <c r="I160" s="9" t="n">
        <v>15990</v>
      </c>
      <c r="J160" s="9" t="n">
        <v>15990</v>
      </c>
      <c r="K160" s="8" t="s">
        <v>247</v>
      </c>
    </row>
    <row r="161" customFormat="false" ht="15" hidden="false" customHeight="false" outlineLevel="0" collapsed="false">
      <c r="A161" s="8" t="s">
        <v>590</v>
      </c>
      <c r="B161" s="8" t="s">
        <v>591</v>
      </c>
      <c r="C161" s="8" t="s">
        <v>440</v>
      </c>
      <c r="D161" s="9" t="n">
        <v>131940</v>
      </c>
      <c r="E161" s="9" t="n">
        <v>6</v>
      </c>
      <c r="F161" s="8" t="s">
        <v>410</v>
      </c>
      <c r="G161" s="8" t="s">
        <v>246</v>
      </c>
      <c r="H161" s="9" t="n">
        <v>198</v>
      </c>
      <c r="I161" s="9" t="n">
        <v>21990</v>
      </c>
      <c r="J161" s="9" t="n">
        <v>21990</v>
      </c>
      <c r="K161" s="8" t="s">
        <v>262</v>
      </c>
    </row>
    <row r="162" customFormat="false" ht="15" hidden="false" customHeight="false" outlineLevel="0" collapsed="false">
      <c r="A162" s="8" t="s">
        <v>592</v>
      </c>
      <c r="B162" s="8" t="s">
        <v>593</v>
      </c>
      <c r="C162" s="8" t="s">
        <v>300</v>
      </c>
      <c r="D162" s="9" t="n">
        <v>129990</v>
      </c>
      <c r="E162" s="9" t="n">
        <v>1</v>
      </c>
      <c r="F162" s="8" t="s">
        <v>187</v>
      </c>
      <c r="G162" s="8" t="s">
        <v>246</v>
      </c>
      <c r="H162" s="9" t="n">
        <v>89</v>
      </c>
      <c r="I162" s="9" t="n">
        <v>139990</v>
      </c>
      <c r="J162" s="9" t="n">
        <v>139990</v>
      </c>
      <c r="K162" s="8" t="s">
        <v>262</v>
      </c>
    </row>
    <row r="163" customFormat="false" ht="15" hidden="false" customHeight="false" outlineLevel="0" collapsed="false">
      <c r="A163" s="8" t="s">
        <v>594</v>
      </c>
      <c r="B163" s="8" t="s">
        <v>595</v>
      </c>
      <c r="C163" s="8" t="s">
        <v>244</v>
      </c>
      <c r="D163" s="9" t="n">
        <v>119990</v>
      </c>
      <c r="E163" s="9" t="n">
        <v>1</v>
      </c>
      <c r="F163" s="8" t="s">
        <v>187</v>
      </c>
      <c r="G163" s="8" t="s">
        <v>246</v>
      </c>
      <c r="H163" s="9" t="n">
        <v>88</v>
      </c>
      <c r="I163" s="9" t="n">
        <v>129990</v>
      </c>
      <c r="J163" s="9" t="n">
        <v>129990</v>
      </c>
      <c r="K163" s="8" t="s">
        <v>262</v>
      </c>
    </row>
    <row r="164" customFormat="false" ht="15" hidden="false" customHeight="false" outlineLevel="0" collapsed="false">
      <c r="A164" s="8" t="s">
        <v>596</v>
      </c>
      <c r="B164" s="8" t="s">
        <v>597</v>
      </c>
      <c r="C164" s="8" t="s">
        <v>440</v>
      </c>
      <c r="D164" s="9" t="n">
        <v>119950</v>
      </c>
      <c r="E164" s="9" t="n">
        <v>5</v>
      </c>
      <c r="F164" s="8" t="s">
        <v>187</v>
      </c>
      <c r="G164" s="8" t="s">
        <v>246</v>
      </c>
      <c r="H164" s="9" t="n">
        <v>199</v>
      </c>
      <c r="I164" s="9" t="n">
        <v>23990</v>
      </c>
      <c r="J164" s="9" t="n">
        <v>23990</v>
      </c>
      <c r="K164" s="8" t="s">
        <v>262</v>
      </c>
    </row>
    <row r="165" customFormat="false" ht="15" hidden="false" customHeight="false" outlineLevel="0" collapsed="false">
      <c r="A165" s="8" t="s">
        <v>598</v>
      </c>
      <c r="B165" s="8" t="s">
        <v>599</v>
      </c>
      <c r="C165" s="8" t="s">
        <v>440</v>
      </c>
      <c r="D165" s="9" t="n">
        <v>115970</v>
      </c>
      <c r="E165" s="9" t="n">
        <v>3</v>
      </c>
      <c r="F165" s="8" t="s">
        <v>178</v>
      </c>
      <c r="G165" s="8" t="s">
        <v>246</v>
      </c>
      <c r="H165" s="9" t="n">
        <v>35</v>
      </c>
      <c r="I165" s="9" t="n">
        <v>39990</v>
      </c>
      <c r="J165" s="9" t="n">
        <v>39990</v>
      </c>
      <c r="K165" s="8" t="s">
        <v>262</v>
      </c>
    </row>
    <row r="166" customFormat="false" ht="15" hidden="false" customHeight="false" outlineLevel="0" collapsed="false">
      <c r="A166" s="8" t="s">
        <v>600</v>
      </c>
      <c r="B166" s="8" t="s">
        <v>601</v>
      </c>
      <c r="C166" s="8" t="s">
        <v>283</v>
      </c>
      <c r="D166" s="9" t="n">
        <v>109990</v>
      </c>
      <c r="E166" s="9" t="n">
        <v>1</v>
      </c>
      <c r="F166" s="8" t="s">
        <v>602</v>
      </c>
      <c r="G166" s="8" t="s">
        <v>246</v>
      </c>
      <c r="H166" s="9" t="n">
        <v>88</v>
      </c>
      <c r="I166" s="9" t="n">
        <v>119990</v>
      </c>
      <c r="J166" s="9" t="n">
        <v>119990</v>
      </c>
      <c r="K166" s="8" t="s">
        <v>262</v>
      </c>
    </row>
    <row r="167" customFormat="false" ht="15" hidden="false" customHeight="false" outlineLevel="0" collapsed="false">
      <c r="A167" s="8" t="s">
        <v>603</v>
      </c>
      <c r="B167" s="8" t="s">
        <v>604</v>
      </c>
      <c r="C167" s="8" t="s">
        <v>283</v>
      </c>
      <c r="D167" s="9" t="n">
        <v>109990</v>
      </c>
      <c r="E167" s="9" t="n">
        <v>1</v>
      </c>
      <c r="F167" s="8" t="s">
        <v>193</v>
      </c>
      <c r="G167" s="8" t="s">
        <v>246</v>
      </c>
      <c r="H167" s="9" t="n">
        <v>89</v>
      </c>
      <c r="I167" s="9" t="n">
        <v>139990</v>
      </c>
      <c r="J167" s="9" t="n">
        <v>139990</v>
      </c>
      <c r="K167" s="8" t="s">
        <v>262</v>
      </c>
    </row>
    <row r="168" customFormat="false" ht="15" hidden="false" customHeight="false" outlineLevel="0" collapsed="false">
      <c r="A168" s="8" t="s">
        <v>605</v>
      </c>
      <c r="B168" s="8" t="s">
        <v>606</v>
      </c>
      <c r="C168" s="8" t="s">
        <v>283</v>
      </c>
      <c r="D168" s="9" t="n">
        <v>99990</v>
      </c>
      <c r="E168" s="9" t="n">
        <v>1</v>
      </c>
      <c r="F168" s="8" t="s">
        <v>185</v>
      </c>
      <c r="G168" s="8" t="s">
        <v>246</v>
      </c>
      <c r="H168" s="9" t="n">
        <v>89</v>
      </c>
      <c r="I168" s="9" t="n">
        <v>119990</v>
      </c>
      <c r="J168" s="9" t="n">
        <v>119990</v>
      </c>
      <c r="K168" s="8" t="s">
        <v>262</v>
      </c>
    </row>
    <row r="169" customFormat="false" ht="15" hidden="false" customHeight="false" outlineLevel="0" collapsed="false">
      <c r="A169" s="8" t="s">
        <v>607</v>
      </c>
      <c r="B169" s="8" t="s">
        <v>608</v>
      </c>
      <c r="C169" s="8" t="s">
        <v>283</v>
      </c>
      <c r="D169" s="9" t="n">
        <v>89990</v>
      </c>
      <c r="E169" s="9" t="n">
        <v>1</v>
      </c>
      <c r="F169" s="8" t="s">
        <v>609</v>
      </c>
      <c r="G169" s="8" t="s">
        <v>246</v>
      </c>
      <c r="H169" s="9" t="n">
        <v>89</v>
      </c>
      <c r="I169" s="9" t="n">
        <v>99990</v>
      </c>
      <c r="J169" s="9" t="n">
        <v>99990</v>
      </c>
      <c r="K169" s="8" t="s">
        <v>262</v>
      </c>
    </row>
    <row r="170" customFormat="false" ht="15" hidden="false" customHeight="false" outlineLevel="0" collapsed="false">
      <c r="A170" s="8" t="s">
        <v>610</v>
      </c>
      <c r="B170" s="8" t="s">
        <v>611</v>
      </c>
      <c r="C170" s="8" t="s">
        <v>283</v>
      </c>
      <c r="D170" s="9" t="n">
        <v>89990</v>
      </c>
      <c r="E170" s="9" t="n">
        <v>1</v>
      </c>
      <c r="F170" s="8" t="s">
        <v>325</v>
      </c>
      <c r="G170" s="8" t="s">
        <v>246</v>
      </c>
      <c r="H170" s="9" t="n">
        <v>89</v>
      </c>
      <c r="I170" s="9" t="n">
        <v>99990</v>
      </c>
      <c r="J170" s="9" t="n">
        <v>99990</v>
      </c>
      <c r="K170" s="8" t="s">
        <v>262</v>
      </c>
    </row>
    <row r="171" customFormat="false" ht="15" hidden="false" customHeight="false" outlineLevel="0" collapsed="false">
      <c r="A171" s="8" t="s">
        <v>612</v>
      </c>
      <c r="B171" s="8" t="s">
        <v>613</v>
      </c>
      <c r="C171" s="8" t="s">
        <v>283</v>
      </c>
      <c r="D171" s="9" t="n">
        <v>79990</v>
      </c>
      <c r="E171" s="9" t="n">
        <v>1</v>
      </c>
      <c r="F171" s="8" t="s">
        <v>183</v>
      </c>
      <c r="G171" s="8" t="s">
        <v>246</v>
      </c>
      <c r="H171" s="9" t="n">
        <v>89</v>
      </c>
      <c r="I171" s="9" t="n">
        <v>129990</v>
      </c>
      <c r="J171" s="9" t="n">
        <v>129990</v>
      </c>
      <c r="K171" s="8" t="s">
        <v>262</v>
      </c>
    </row>
    <row r="172" customFormat="false" ht="15" hidden="false" customHeight="false" outlineLevel="0" collapsed="false">
      <c r="A172" s="8" t="s">
        <v>614</v>
      </c>
      <c r="B172" s="8" t="s">
        <v>615</v>
      </c>
      <c r="C172" s="8" t="s">
        <v>440</v>
      </c>
      <c r="D172" s="9" t="n">
        <v>74960</v>
      </c>
      <c r="E172" s="9" t="n">
        <v>4</v>
      </c>
      <c r="F172" s="8" t="s">
        <v>179</v>
      </c>
      <c r="G172" s="8" t="s">
        <v>246</v>
      </c>
      <c r="H172" s="9" t="n">
        <v>200</v>
      </c>
      <c r="I172" s="9" t="n">
        <v>18990</v>
      </c>
      <c r="J172" s="9" t="n">
        <v>18990</v>
      </c>
      <c r="K172" s="8" t="s">
        <v>262</v>
      </c>
    </row>
    <row r="173" customFormat="false" ht="15" hidden="false" customHeight="false" outlineLevel="0" collapsed="false">
      <c r="A173" s="8" t="s">
        <v>616</v>
      </c>
      <c r="B173" s="8" t="s">
        <v>617</v>
      </c>
      <c r="C173" s="8" t="s">
        <v>283</v>
      </c>
      <c r="D173" s="9" t="n">
        <v>69990</v>
      </c>
      <c r="E173" s="9" t="n">
        <v>1</v>
      </c>
      <c r="F173" s="8" t="s">
        <v>609</v>
      </c>
      <c r="G173" s="8" t="s">
        <v>246</v>
      </c>
      <c r="H173" s="9" t="n">
        <v>89</v>
      </c>
      <c r="I173" s="9" t="n">
        <v>79990</v>
      </c>
      <c r="J173" s="9" t="n">
        <v>79990</v>
      </c>
      <c r="K173" s="8" t="s">
        <v>262</v>
      </c>
    </row>
    <row r="174" customFormat="false" ht="15" hidden="false" customHeight="false" outlineLevel="0" collapsed="false">
      <c r="A174" s="8" t="s">
        <v>618</v>
      </c>
      <c r="B174" s="8" t="s">
        <v>619</v>
      </c>
      <c r="C174" s="8" t="s">
        <v>440</v>
      </c>
      <c r="D174" s="9" t="n">
        <v>65980</v>
      </c>
      <c r="E174" s="9" t="n">
        <v>2</v>
      </c>
      <c r="F174" s="8" t="s">
        <v>456</v>
      </c>
      <c r="G174" s="8" t="s">
        <v>246</v>
      </c>
      <c r="H174" s="9" t="n">
        <v>725</v>
      </c>
      <c r="I174" s="9" t="n">
        <v>37990</v>
      </c>
      <c r="J174" s="9" t="n">
        <v>37990</v>
      </c>
      <c r="K174" s="8" t="s">
        <v>262</v>
      </c>
    </row>
    <row r="175" customFormat="false" ht="15" hidden="false" customHeight="false" outlineLevel="0" collapsed="false">
      <c r="A175" s="8" t="s">
        <v>620</v>
      </c>
      <c r="B175" s="8" t="s">
        <v>621</v>
      </c>
      <c r="C175" s="8" t="s">
        <v>440</v>
      </c>
      <c r="D175" s="9" t="n">
        <v>56970</v>
      </c>
      <c r="E175" s="9" t="n">
        <v>3</v>
      </c>
      <c r="F175" s="8" t="s">
        <v>245</v>
      </c>
      <c r="G175" s="8" t="s">
        <v>246</v>
      </c>
      <c r="H175" s="9" t="n">
        <v>458</v>
      </c>
      <c r="I175" s="9" t="n">
        <v>18990</v>
      </c>
      <c r="J175" s="9" t="n">
        <v>18990</v>
      </c>
      <c r="K175" s="8" t="s">
        <v>247</v>
      </c>
    </row>
    <row r="176" customFormat="false" ht="15" hidden="false" customHeight="false" outlineLevel="0" collapsed="false">
      <c r="A176" s="8" t="s">
        <v>622</v>
      </c>
      <c r="B176" s="8" t="s">
        <v>623</v>
      </c>
      <c r="C176" s="8" t="s">
        <v>440</v>
      </c>
      <c r="D176" s="9" t="n">
        <v>55980</v>
      </c>
      <c r="E176" s="9" t="n">
        <v>2</v>
      </c>
      <c r="F176" s="8" t="s">
        <v>187</v>
      </c>
      <c r="G176" s="8" t="s">
        <v>246</v>
      </c>
      <c r="H176" s="9" t="n">
        <v>197</v>
      </c>
      <c r="I176" s="9" t="n">
        <v>27990</v>
      </c>
      <c r="J176" s="9" t="n">
        <v>27990</v>
      </c>
      <c r="K176" s="8" t="s">
        <v>262</v>
      </c>
    </row>
    <row r="177" customFormat="false" ht="15" hidden="false" customHeight="false" outlineLevel="0" collapsed="false">
      <c r="A177" s="8" t="s">
        <v>624</v>
      </c>
      <c r="B177" s="8" t="s">
        <v>625</v>
      </c>
      <c r="C177" s="8" t="s">
        <v>440</v>
      </c>
      <c r="D177" s="9" t="n">
        <v>53940</v>
      </c>
      <c r="E177" s="9" t="n">
        <v>6</v>
      </c>
      <c r="F177" s="8" t="s">
        <v>251</v>
      </c>
      <c r="G177" s="8" t="s">
        <v>246</v>
      </c>
      <c r="H177" s="9" t="n">
        <v>199</v>
      </c>
      <c r="I177" s="9" t="n">
        <v>8990</v>
      </c>
      <c r="J177" s="9" t="n">
        <v>8990</v>
      </c>
      <c r="K177" s="8" t="s">
        <v>262</v>
      </c>
    </row>
    <row r="178" customFormat="false" ht="15" hidden="false" customHeight="false" outlineLevel="0" collapsed="false">
      <c r="A178" s="8" t="s">
        <v>626</v>
      </c>
      <c r="B178" s="8" t="s">
        <v>627</v>
      </c>
      <c r="C178" s="8" t="s">
        <v>628</v>
      </c>
      <c r="D178" s="9" t="n">
        <v>49990</v>
      </c>
      <c r="E178" s="9" t="n">
        <v>1</v>
      </c>
      <c r="F178" s="8" t="s">
        <v>629</v>
      </c>
      <c r="G178" s="8" t="s">
        <v>246</v>
      </c>
      <c r="H178" s="9" t="n">
        <v>72</v>
      </c>
      <c r="I178" s="9" t="n">
        <v>69990</v>
      </c>
      <c r="J178" s="9" t="n">
        <v>69990</v>
      </c>
      <c r="K178" s="8" t="s">
        <v>262</v>
      </c>
    </row>
    <row r="179" customFormat="false" ht="15" hidden="false" customHeight="false" outlineLevel="0" collapsed="false">
      <c r="A179" s="8" t="s">
        <v>630</v>
      </c>
      <c r="B179" s="8" t="s">
        <v>631</v>
      </c>
      <c r="C179" s="8" t="s">
        <v>440</v>
      </c>
      <c r="D179" s="9" t="n">
        <v>49990</v>
      </c>
      <c r="E179" s="9" t="n">
        <v>1</v>
      </c>
      <c r="F179" s="8" t="s">
        <v>192</v>
      </c>
      <c r="G179" s="8" t="s">
        <v>246</v>
      </c>
      <c r="H179" s="9" t="n">
        <v>199</v>
      </c>
      <c r="I179" s="9" t="n">
        <v>40990</v>
      </c>
      <c r="J179" s="9" t="n">
        <v>40990</v>
      </c>
      <c r="K179" s="8" t="s">
        <v>262</v>
      </c>
    </row>
    <row r="180" customFormat="false" ht="15" hidden="false" customHeight="false" outlineLevel="0" collapsed="false">
      <c r="A180" s="8" t="s">
        <v>632</v>
      </c>
      <c r="B180" s="8" t="s">
        <v>633</v>
      </c>
      <c r="C180" s="8" t="s">
        <v>440</v>
      </c>
      <c r="D180" s="9" t="n">
        <v>47980</v>
      </c>
      <c r="E180" s="9" t="n">
        <v>2</v>
      </c>
      <c r="F180" s="8" t="s">
        <v>178</v>
      </c>
      <c r="G180" s="8" t="s">
        <v>246</v>
      </c>
      <c r="H180" s="9" t="n">
        <v>263</v>
      </c>
      <c r="I180" s="9" t="n">
        <v>23990</v>
      </c>
      <c r="J180" s="9" t="n">
        <v>23990</v>
      </c>
      <c r="K180" s="8" t="s">
        <v>247</v>
      </c>
    </row>
    <row r="181" customFormat="false" ht="15" hidden="false" customHeight="false" outlineLevel="0" collapsed="false">
      <c r="A181" s="8" t="s">
        <v>634</v>
      </c>
      <c r="B181" s="8" t="s">
        <v>635</v>
      </c>
      <c r="C181" s="8" t="s">
        <v>440</v>
      </c>
      <c r="D181" s="9" t="n">
        <v>39990</v>
      </c>
      <c r="E181" s="9" t="n">
        <v>1</v>
      </c>
      <c r="F181" s="8" t="s">
        <v>183</v>
      </c>
      <c r="G181" s="8" t="s">
        <v>246</v>
      </c>
      <c r="H181" s="9" t="n">
        <v>200</v>
      </c>
      <c r="I181" s="9" t="n">
        <v>39990</v>
      </c>
      <c r="J181" s="9" t="n">
        <v>39990</v>
      </c>
      <c r="K181" s="8" t="s">
        <v>262</v>
      </c>
    </row>
    <row r="182" customFormat="false" ht="15" hidden="false" customHeight="false" outlineLevel="0" collapsed="false">
      <c r="A182" s="8" t="s">
        <v>636</v>
      </c>
      <c r="B182" s="8" t="s">
        <v>637</v>
      </c>
      <c r="C182" s="8" t="s">
        <v>283</v>
      </c>
      <c r="D182" s="9" t="n">
        <v>29990</v>
      </c>
      <c r="E182" s="9" t="n">
        <v>1</v>
      </c>
      <c r="F182" s="8" t="s">
        <v>184</v>
      </c>
      <c r="G182" s="8" t="s">
        <v>246</v>
      </c>
      <c r="H182" s="9" t="n">
        <v>89</v>
      </c>
      <c r="I182" s="9" t="n">
        <v>69990</v>
      </c>
      <c r="J182" s="9" t="n">
        <v>69990</v>
      </c>
      <c r="K182" s="8" t="s">
        <v>262</v>
      </c>
    </row>
    <row r="183" customFormat="false" ht="15" hidden="false" customHeight="false" outlineLevel="0" collapsed="false">
      <c r="A183" s="8" t="s">
        <v>638</v>
      </c>
      <c r="B183" s="8" t="s">
        <v>639</v>
      </c>
      <c r="C183" s="8" t="s">
        <v>440</v>
      </c>
      <c r="D183" s="9" t="n">
        <v>11990</v>
      </c>
      <c r="E183" s="9" t="n">
        <v>3</v>
      </c>
      <c r="F183" s="8" t="s">
        <v>183</v>
      </c>
      <c r="G183" s="8" t="s">
        <v>246</v>
      </c>
      <c r="H183" s="9" t="n">
        <v>227</v>
      </c>
      <c r="I183" s="9" t="n">
        <v>11990</v>
      </c>
      <c r="J183" s="9" t="n">
        <v>11990</v>
      </c>
      <c r="K183" s="8" t="s">
        <v>262</v>
      </c>
    </row>
    <row r="184" customFormat="false" ht="15" hidden="false" customHeight="false" outlineLevel="0" collapsed="false">
      <c r="A184" s="8" t="s">
        <v>640</v>
      </c>
      <c r="B184" s="8" t="s">
        <v>641</v>
      </c>
      <c r="C184" s="8" t="s">
        <v>250</v>
      </c>
      <c r="D184" s="9" t="n">
        <v>0</v>
      </c>
      <c r="E184" s="9" t="n">
        <v>0</v>
      </c>
      <c r="F184" s="8" t="s">
        <v>183</v>
      </c>
      <c r="G184" s="8" t="s">
        <v>642</v>
      </c>
      <c r="H184" s="9"/>
      <c r="I184" s="9"/>
      <c r="J184" s="9"/>
      <c r="K184" s="8" t="s">
        <v>262</v>
      </c>
    </row>
    <row r="185" customFormat="false" ht="15" hidden="false" customHeight="false" outlineLevel="0" collapsed="false">
      <c r="A185" s="8" t="s">
        <v>643</v>
      </c>
      <c r="B185" s="8" t="s">
        <v>644</v>
      </c>
      <c r="C185" s="8" t="s">
        <v>250</v>
      </c>
      <c r="D185" s="9" t="n">
        <v>0</v>
      </c>
      <c r="E185" s="9" t="n">
        <v>0</v>
      </c>
      <c r="F185" s="8" t="s">
        <v>193</v>
      </c>
      <c r="G185" s="8" t="s">
        <v>642</v>
      </c>
      <c r="H185" s="9"/>
      <c r="I185" s="9"/>
      <c r="J185" s="9"/>
      <c r="K185" s="8" t="s">
        <v>262</v>
      </c>
    </row>
    <row r="186" customFormat="false" ht="15" hidden="false" customHeight="false" outlineLevel="0" collapsed="false">
      <c r="A186" s="8" t="s">
        <v>645</v>
      </c>
      <c r="B186" s="8" t="s">
        <v>646</v>
      </c>
      <c r="C186" s="8" t="s">
        <v>250</v>
      </c>
      <c r="D186" s="9" t="n">
        <v>0</v>
      </c>
      <c r="E186" s="9" t="n">
        <v>0</v>
      </c>
      <c r="F186" s="8" t="s">
        <v>647</v>
      </c>
      <c r="G186" s="8" t="s">
        <v>642</v>
      </c>
      <c r="H186" s="9"/>
      <c r="I186" s="9"/>
      <c r="J186" s="9"/>
      <c r="K186" s="8" t="s">
        <v>262</v>
      </c>
    </row>
    <row r="187" customFormat="false" ht="15" hidden="false" customHeight="false" outlineLevel="0" collapsed="false">
      <c r="A187" s="8" t="s">
        <v>648</v>
      </c>
      <c r="B187" s="8" t="s">
        <v>649</v>
      </c>
      <c r="C187" s="8" t="s">
        <v>244</v>
      </c>
      <c r="D187" s="9" t="n">
        <v>0</v>
      </c>
      <c r="E187" s="9" t="n">
        <v>0</v>
      </c>
      <c r="F187" s="8" t="s">
        <v>609</v>
      </c>
      <c r="G187" s="8" t="s">
        <v>642</v>
      </c>
      <c r="H187" s="9"/>
      <c r="I187" s="9"/>
      <c r="J187" s="9"/>
      <c r="K187" s="8" t="s">
        <v>262</v>
      </c>
    </row>
    <row r="188" customFormat="false" ht="15" hidden="false" customHeight="false" outlineLevel="0" collapsed="false">
      <c r="A188" s="8" t="s">
        <v>650</v>
      </c>
      <c r="B188" s="8" t="s">
        <v>651</v>
      </c>
      <c r="C188" s="8" t="s">
        <v>244</v>
      </c>
      <c r="D188" s="9" t="n">
        <v>-152990</v>
      </c>
      <c r="E188" s="9" t="n">
        <v>-1</v>
      </c>
      <c r="F188" s="8" t="s">
        <v>428</v>
      </c>
      <c r="G188" s="8" t="s">
        <v>642</v>
      </c>
      <c r="H188" s="9"/>
      <c r="I188" s="9"/>
      <c r="J188" s="9"/>
      <c r="K188" s="8" t="s">
        <v>262</v>
      </c>
    </row>
    <row r="189" customFormat="false" ht="15" hidden="false" customHeight="false" outlineLevel="0" collapsed="false">
      <c r="A189" s="8" t="s">
        <v>652</v>
      </c>
      <c r="B189" s="8" t="s">
        <v>653</v>
      </c>
      <c r="C189" s="8" t="s">
        <v>283</v>
      </c>
      <c r="D189" s="9" t="n">
        <v>-179990</v>
      </c>
      <c r="E189" s="9" t="n">
        <v>-1</v>
      </c>
      <c r="F189" s="8" t="s">
        <v>450</v>
      </c>
      <c r="G189" s="8" t="s">
        <v>642</v>
      </c>
      <c r="H189" s="9"/>
      <c r="I189" s="9"/>
      <c r="J189" s="9"/>
      <c r="K189" s="8" t="s">
        <v>262</v>
      </c>
    </row>
    <row r="190" customFormat="false" ht="15" hidden="false" customHeight="false" outlineLevel="0" collapsed="false">
      <c r="A190" s="8" t="s">
        <v>654</v>
      </c>
      <c r="B190" s="8" t="s">
        <v>655</v>
      </c>
      <c r="C190" s="8" t="s">
        <v>300</v>
      </c>
      <c r="D190" s="9" t="n">
        <v>-259990</v>
      </c>
      <c r="E190" s="9" t="n">
        <v>-1</v>
      </c>
      <c r="F190" s="8" t="s">
        <v>180</v>
      </c>
      <c r="G190" s="8" t="s">
        <v>642</v>
      </c>
      <c r="H190" s="9"/>
      <c r="I190" s="9"/>
      <c r="J190" s="9"/>
      <c r="K190" s="8" t="s">
        <v>262</v>
      </c>
    </row>
    <row r="191" customFormat="false" ht="15" hidden="false" customHeight="false" outlineLevel="0" collapsed="false">
      <c r="A191" s="18" t="s">
        <v>656</v>
      </c>
      <c r="B191" s="19"/>
      <c r="C191" s="19"/>
      <c r="D191" s="20" t="n">
        <f aca="false">SUM(D5:D190)</f>
        <v>162133373</v>
      </c>
      <c r="E191" s="20" t="n">
        <f aca="false">SUM(E5:E190)</f>
        <v>839</v>
      </c>
      <c r="F191" s="19"/>
      <c r="G191" s="19"/>
      <c r="H191" s="19"/>
      <c r="I191" s="19"/>
      <c r="J191" s="19"/>
      <c r="K191" s="19"/>
    </row>
    <row r="193" customFormat="false" ht="15" hidden="false" customHeight="false" outlineLevel="0" collapsed="false">
      <c r="A193" s="13" t="s">
        <v>657</v>
      </c>
    </row>
    <row r="194" customFormat="false" ht="15" hidden="false" customHeight="false" outlineLevel="0" collapsed="false">
      <c r="A194" s="13" t="s">
        <v>658</v>
      </c>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1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20"/>
    <col collapsed="false" customWidth="true" hidden="false" outlineLevel="0" max="9" min="2" style="1" width="12"/>
    <col collapsed="false" customWidth="true" hidden="false" outlineLevel="0" max="10" min="10" style="1" width="14"/>
    <col collapsed="false" customWidth="true" hidden="false" outlineLevel="0" max="11" min="11" style="1" width="13"/>
  </cols>
  <sheetData>
    <row r="1" customFormat="false" ht="18.55" hidden="false" customHeight="false" outlineLevel="0" collapsed="false">
      <c r="A1" s="2" t="s">
        <v>659</v>
      </c>
    </row>
    <row r="2" customFormat="false" ht="30" hidden="false" customHeight="true" outlineLevel="0" collapsed="false">
      <c r="A2" s="3" t="s">
        <v>660</v>
      </c>
    </row>
    <row r="4" customFormat="false" ht="31.5" hidden="false" customHeight="true" outlineLevel="0" collapsed="false">
      <c r="A4" s="14" t="s">
        <v>233</v>
      </c>
      <c r="B4" s="14" t="s">
        <v>75</v>
      </c>
      <c r="C4" s="14" t="s">
        <v>76</v>
      </c>
      <c r="D4" s="14" t="s">
        <v>77</v>
      </c>
      <c r="E4" s="14" t="s">
        <v>78</v>
      </c>
      <c r="F4" s="14" t="s">
        <v>79</v>
      </c>
      <c r="G4" s="14" t="s">
        <v>80</v>
      </c>
      <c r="H4" s="14" t="s">
        <v>81</v>
      </c>
      <c r="I4" s="14" t="s">
        <v>82</v>
      </c>
      <c r="J4" s="14" t="s">
        <v>83</v>
      </c>
      <c r="K4" s="14" t="s">
        <v>661</v>
      </c>
    </row>
    <row r="5" customFormat="false" ht="15" hidden="false" customHeight="false" outlineLevel="0" collapsed="false">
      <c r="A5" s="8" t="s">
        <v>250</v>
      </c>
      <c r="B5" s="9" t="n">
        <v>80695250</v>
      </c>
      <c r="C5" s="9" t="n">
        <v>96086817</v>
      </c>
      <c r="D5" s="9" t="n">
        <v>98054439</v>
      </c>
      <c r="E5" s="9" t="n">
        <v>79461571</v>
      </c>
      <c r="F5" s="9" t="n">
        <v>62264892</v>
      </c>
      <c r="G5" s="9" t="n">
        <v>111272468</v>
      </c>
      <c r="H5" s="9" t="n">
        <v>117458507</v>
      </c>
      <c r="I5" s="9" t="n">
        <v>70728834</v>
      </c>
      <c r="J5" s="9" t="n">
        <f aca="false">SUM(B5:I5)</f>
        <v>716022778</v>
      </c>
      <c r="K5" s="10" t="n">
        <f aca="false">IF($J$12=0,"",J5/$J$12)</f>
        <v>0.71792329757782</v>
      </c>
    </row>
    <row r="6" customFormat="false" ht="15" hidden="false" customHeight="false" outlineLevel="0" collapsed="false">
      <c r="A6" s="8" t="s">
        <v>244</v>
      </c>
      <c r="B6" s="9" t="n">
        <v>19749700</v>
      </c>
      <c r="C6" s="9" t="n">
        <v>24629390</v>
      </c>
      <c r="D6" s="9" t="n">
        <v>33043790</v>
      </c>
      <c r="E6" s="9" t="n">
        <v>23922460</v>
      </c>
      <c r="F6" s="9" t="n">
        <v>14931260</v>
      </c>
      <c r="G6" s="9" t="n">
        <v>33518810</v>
      </c>
      <c r="H6" s="9" t="n">
        <v>24611780</v>
      </c>
      <c r="I6" s="9" t="n">
        <v>19737560</v>
      </c>
      <c r="J6" s="9" t="n">
        <f aca="false">SUM(B6:I6)</f>
        <v>194144750</v>
      </c>
      <c r="K6" s="10" t="n">
        <f aca="false">IF($J$12=0,"",J6/$J$12)</f>
        <v>0.194660063073331</v>
      </c>
    </row>
    <row r="7" customFormat="false" ht="15" hidden="false" customHeight="false" outlineLevel="0" collapsed="false">
      <c r="A7" s="8" t="s">
        <v>300</v>
      </c>
      <c r="B7" s="9" t="n">
        <v>6519760</v>
      </c>
      <c r="C7" s="9" t="n">
        <v>4798830</v>
      </c>
      <c r="D7" s="9" t="n">
        <v>5659800</v>
      </c>
      <c r="E7" s="9" t="n">
        <v>3775850</v>
      </c>
      <c r="F7" s="9" t="n">
        <v>979960</v>
      </c>
      <c r="G7" s="9" t="n">
        <v>6909810</v>
      </c>
      <c r="H7" s="9" t="n">
        <v>11341780</v>
      </c>
      <c r="I7" s="9" t="n">
        <v>1329950</v>
      </c>
      <c r="J7" s="9" t="n">
        <f aca="false">SUM(B7:I7)</f>
        <v>41315740</v>
      </c>
      <c r="K7" s="10" t="n">
        <f aca="false">IF($J$12=0,"",J7/$J$12)</f>
        <v>0.041425403233007</v>
      </c>
    </row>
    <row r="8" customFormat="false" ht="15" hidden="false" customHeight="false" outlineLevel="0" collapsed="false">
      <c r="A8" s="8" t="s">
        <v>283</v>
      </c>
      <c r="B8" s="9" t="n">
        <v>2667430</v>
      </c>
      <c r="C8" s="9" t="n">
        <v>3120483</v>
      </c>
      <c r="D8" s="9" t="n">
        <v>1898801</v>
      </c>
      <c r="E8" s="9" t="n">
        <v>1577099</v>
      </c>
      <c r="F8" s="9" t="n">
        <v>3187218</v>
      </c>
      <c r="G8" s="9" t="n">
        <v>4431532</v>
      </c>
      <c r="H8" s="9" t="n">
        <v>5636842</v>
      </c>
      <c r="I8" s="9" t="n">
        <v>3230876</v>
      </c>
      <c r="J8" s="9" t="n">
        <f aca="false">SUM(B8:I8)</f>
        <v>25750281</v>
      </c>
      <c r="K8" s="10" t="n">
        <f aca="false">IF($J$12=0,"",J8/$J$12)</f>
        <v>0.0258186292630421</v>
      </c>
    </row>
    <row r="9" customFormat="false" ht="15" hidden="false" customHeight="false" outlineLevel="0" collapsed="false">
      <c r="A9" s="8" t="s">
        <v>662</v>
      </c>
      <c r="B9" s="9" t="n">
        <v>1260960</v>
      </c>
      <c r="C9" s="9" t="n">
        <v>1366940</v>
      </c>
      <c r="D9" s="9" t="n">
        <v>2407920</v>
      </c>
      <c r="E9" s="9" t="n">
        <v>1239960</v>
      </c>
      <c r="F9" s="9" t="n">
        <v>1759940</v>
      </c>
      <c r="G9" s="9" t="n">
        <v>1209960</v>
      </c>
      <c r="H9" s="9" t="n">
        <v>959960</v>
      </c>
      <c r="I9" s="9" t="n">
        <v>1319970</v>
      </c>
      <c r="J9" s="9" t="n">
        <f aca="false">SUM(B9:I9)</f>
        <v>11525610</v>
      </c>
      <c r="K9" s="10" t="n">
        <f aca="false">IF($J$12=0,"",J9/$J$12)</f>
        <v>0.0115562021098104</v>
      </c>
    </row>
    <row r="10" customFormat="false" ht="15" hidden="false" customHeight="false" outlineLevel="0" collapsed="false">
      <c r="A10" s="8" t="s">
        <v>440</v>
      </c>
      <c r="B10" s="9" t="n">
        <v>945482</v>
      </c>
      <c r="C10" s="9" t="n">
        <v>748800</v>
      </c>
      <c r="D10" s="9" t="n">
        <v>886961</v>
      </c>
      <c r="E10" s="9" t="n">
        <v>475620</v>
      </c>
      <c r="F10" s="9" t="n">
        <v>688510</v>
      </c>
      <c r="G10" s="9" t="n">
        <v>1013960</v>
      </c>
      <c r="H10" s="9" t="n">
        <v>1042761</v>
      </c>
      <c r="I10" s="9" t="n">
        <v>934240</v>
      </c>
      <c r="J10" s="9" t="n">
        <f aca="false">SUM(B10:I10)</f>
        <v>6736334</v>
      </c>
      <c r="K10" s="10" t="n">
        <f aca="false">IF($J$12=0,"",J10/$J$12)</f>
        <v>0.00675421406616981</v>
      </c>
    </row>
    <row r="11" customFormat="false" ht="15" hidden="false" customHeight="false" outlineLevel="0" collapsed="false">
      <c r="A11" s="8" t="s">
        <v>628</v>
      </c>
      <c r="B11" s="9" t="n">
        <v>220830</v>
      </c>
      <c r="C11" s="9" t="n">
        <v>381810</v>
      </c>
      <c r="D11" s="9" t="n">
        <v>335770</v>
      </c>
      <c r="E11" s="9" t="n">
        <v>275311</v>
      </c>
      <c r="F11" s="9" t="n">
        <v>272790</v>
      </c>
      <c r="G11" s="9" t="n">
        <v>309810</v>
      </c>
      <c r="H11" s="9" t="n">
        <v>99910</v>
      </c>
      <c r="I11" s="9" t="n">
        <v>-38970</v>
      </c>
      <c r="J11" s="9" t="n">
        <f aca="false">SUM(B11:I11)</f>
        <v>1857261</v>
      </c>
      <c r="K11" s="10" t="n">
        <f aca="false">IF($J$12=0,"",J11/$J$12)</f>
        <v>0.00186219067682045</v>
      </c>
    </row>
    <row r="12" customFormat="false" ht="15" hidden="false" customHeight="false" outlineLevel="0" collapsed="false">
      <c r="A12" s="18" t="s">
        <v>656</v>
      </c>
      <c r="B12" s="20" t="n">
        <f aca="false">SUM(B5:B11)</f>
        <v>112059412</v>
      </c>
      <c r="C12" s="20" t="n">
        <f aca="false">SUM(C5:C11)</f>
        <v>131133070</v>
      </c>
      <c r="D12" s="20" t="n">
        <f aca="false">SUM(D5:D11)</f>
        <v>142287481</v>
      </c>
      <c r="E12" s="20" t="n">
        <f aca="false">SUM(E5:E11)</f>
        <v>110727871</v>
      </c>
      <c r="F12" s="20" t="n">
        <f aca="false">SUM(F5:F11)</f>
        <v>84084570</v>
      </c>
      <c r="G12" s="20" t="n">
        <f aca="false">SUM(G5:G11)</f>
        <v>158666350</v>
      </c>
      <c r="H12" s="20" t="n">
        <f aca="false">SUM(H5:H11)</f>
        <v>161151540</v>
      </c>
      <c r="I12" s="20" t="n">
        <f aca="false">SUM(I5:I11)</f>
        <v>97242460</v>
      </c>
      <c r="J12" s="20" t="n">
        <f aca="false">SUM(J5:J11)</f>
        <v>997352754</v>
      </c>
      <c r="K12" s="19"/>
    </row>
    <row r="14" customFormat="false" ht="15" hidden="false" customHeight="false" outlineLevel="0" collapsed="false">
      <c r="A14" s="13" t="s">
        <v>663</v>
      </c>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LibreOffice/26.2.4.2$MacOSX_AARCH64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2026-08-17T21:37:57Z</dcterms:created>
  <dc:creator>openpyxl</dc:creator>
  <dc:description/>
  <dc:language>es-CL</dc:language>
  <cp:lastModifiedBy/>
  <dcterms:modified xsi:type="dcterms:W3CDTF">2026-08-17T21:37:57Z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